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showInkAnnotation="0" codeName="Denne_projektmappe" autoCompressPictures="0"/>
  <xr:revisionPtr revIDLastSave="0" documentId="13_ncr:1_{86EAEF55-B87D-4FC8-A956-497200A73BB0}" xr6:coauthVersionLast="36" xr6:coauthVersionMax="36" xr10:uidLastSave="{00000000-0000-0000-0000-000000000000}"/>
  <bookViews>
    <workbookView xWindow="0" yWindow="0" windowWidth="15360" windowHeight="6630" firstSheet="1" activeTab="1" xr2:uid="{00000000-000D-0000-FFFF-FFFF00000000}"/>
  </bookViews>
  <sheets>
    <sheet name="Acerno_Cache_XXXXX" sheetId="6" state="veryHidden" r:id="rId1"/>
    <sheet name="Samlet budgetoversigt" sheetId="5" r:id="rId2"/>
    <sheet name="Gantt-diagram" sheetId="2" r:id="rId3"/>
    <sheet name="Eksempel på budget" sheetId="14" r:id="rId4"/>
    <sheet name="Eksempel på Gantt-diagram" sheetId="7" r:id="rId5"/>
    <sheet name="Liste ABER tilskudsprocenter" sheetId="11" state="hidden" r:id="rId6"/>
    <sheet name="Liste GEBER tilskudsprocenter" sheetId="12" state="hidden" r:id="rId7"/>
    <sheet name="Liste FIBER tilskudsprocent" sheetId="13" state="hidden" r:id="rId8"/>
  </sheets>
  <definedNames>
    <definedName name="Statstøtteregler" localSheetId="3">'Eksempel på budget'!#REF!</definedName>
    <definedName name="Statstøtteregler">'Samlet budgetoversigt'!$AE$25:$AG$25</definedName>
    <definedName name="_xlnm.Print_Area" localSheetId="3">'Eksempel på budget'!#REF!</definedName>
    <definedName name="_xlnm.Print_Area" localSheetId="1">'Samlet budgetoversigt'!$A$1:$S$40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Y407" i="5" l="1"/>
  <c r="Y385" i="5"/>
  <c r="Y363" i="5"/>
  <c r="Y341" i="5"/>
  <c r="Y319" i="5"/>
  <c r="Y297" i="5"/>
  <c r="Y275" i="5"/>
  <c r="Y253" i="5"/>
  <c r="Y231" i="5"/>
  <c r="Y209" i="5"/>
  <c r="Y187" i="5"/>
  <c r="Y165" i="5"/>
  <c r="Y143" i="5"/>
  <c r="Y121" i="5"/>
  <c r="Y55" i="5"/>
  <c r="F457" i="14" l="1"/>
  <c r="AH453" i="14"/>
  <c r="AG453" i="14"/>
  <c r="AF453" i="14"/>
  <c r="AE453" i="14"/>
  <c r="AH452" i="14"/>
  <c r="AG452" i="14"/>
  <c r="AE452" i="14"/>
  <c r="AH451" i="14"/>
  <c r="AG451" i="14"/>
  <c r="AE451" i="14"/>
  <c r="E451" i="14"/>
  <c r="AH450" i="14"/>
  <c r="AG450" i="14"/>
  <c r="X450" i="14"/>
  <c r="W450" i="14"/>
  <c r="B450" i="14"/>
  <c r="C450" i="14" s="1"/>
  <c r="AH449" i="14"/>
  <c r="AG449" i="14"/>
  <c r="AH448" i="14"/>
  <c r="AG448" i="14"/>
  <c r="X448" i="14"/>
  <c r="W448" i="14"/>
  <c r="B448" i="14"/>
  <c r="C448" i="14" s="1"/>
  <c r="AH447" i="14"/>
  <c r="X447" i="14"/>
  <c r="W447" i="14"/>
  <c r="B447" i="14"/>
  <c r="Y451" i="14" s="1"/>
  <c r="AH446" i="14"/>
  <c r="X446" i="14"/>
  <c r="W446" i="14"/>
  <c r="B446" i="14"/>
  <c r="C446" i="14" s="1"/>
  <c r="AH445" i="14"/>
  <c r="Y445" i="14"/>
  <c r="X445" i="14"/>
  <c r="W445" i="14"/>
  <c r="B445" i="14"/>
  <c r="X444" i="14"/>
  <c r="Y444" i="14" s="1"/>
  <c r="W444" i="14"/>
  <c r="B444" i="14"/>
  <c r="C444" i="14" s="1"/>
  <c r="X443" i="14"/>
  <c r="Y443" i="14" s="1"/>
  <c r="W443" i="14"/>
  <c r="B443" i="14"/>
  <c r="Y447" i="14" s="1"/>
  <c r="X442" i="14"/>
  <c r="Y442" i="14" s="1"/>
  <c r="W442" i="14"/>
  <c r="B442" i="14"/>
  <c r="C442" i="14" s="1"/>
  <c r="F440" i="14"/>
  <c r="U444" i="14" s="1"/>
  <c r="F439" i="14"/>
  <c r="F454" i="14" s="1"/>
  <c r="F438" i="14"/>
  <c r="AB441" i="14" s="1"/>
  <c r="AA441" i="14" s="1"/>
  <c r="AA437" i="14"/>
  <c r="F435" i="14"/>
  <c r="AH431" i="14"/>
  <c r="AG431" i="14"/>
  <c r="AF431" i="14"/>
  <c r="AE431" i="14"/>
  <c r="AH430" i="14"/>
  <c r="AG430" i="14"/>
  <c r="AE430" i="14"/>
  <c r="AH429" i="14"/>
  <c r="AG429" i="14"/>
  <c r="AE429" i="14"/>
  <c r="W429" i="14"/>
  <c r="E429" i="14"/>
  <c r="AH428" i="14"/>
  <c r="AG428" i="14"/>
  <c r="X428" i="14"/>
  <c r="W428" i="14"/>
  <c r="B428" i="14"/>
  <c r="C428" i="14" s="1"/>
  <c r="AH427" i="14"/>
  <c r="AG427" i="14"/>
  <c r="AH426" i="14"/>
  <c r="AG426" i="14"/>
  <c r="X426" i="14"/>
  <c r="W426" i="14"/>
  <c r="B426" i="14"/>
  <c r="C426" i="14" s="1"/>
  <c r="AH425" i="14"/>
  <c r="X425" i="14"/>
  <c r="W425" i="14"/>
  <c r="B425" i="14"/>
  <c r="Y429" i="14" s="1"/>
  <c r="AH424" i="14"/>
  <c r="X424" i="14"/>
  <c r="W424" i="14"/>
  <c r="B424" i="14"/>
  <c r="AH423" i="14"/>
  <c r="X423" i="14"/>
  <c r="Y423" i="14" s="1"/>
  <c r="W423" i="14"/>
  <c r="C423" i="14"/>
  <c r="B423" i="14"/>
  <c r="X422" i="14"/>
  <c r="Y422" i="14" s="1"/>
  <c r="W422" i="14"/>
  <c r="B422" i="14"/>
  <c r="X421" i="14"/>
  <c r="Y421" i="14" s="1"/>
  <c r="W421" i="14"/>
  <c r="B421" i="14"/>
  <c r="Y420" i="14"/>
  <c r="X420" i="14"/>
  <c r="W420" i="14"/>
  <c r="B420" i="14"/>
  <c r="F418" i="14"/>
  <c r="U428" i="14" s="1"/>
  <c r="F417" i="14"/>
  <c r="F432" i="14" s="1"/>
  <c r="F416" i="14"/>
  <c r="AB419" i="14" s="1"/>
  <c r="AA419" i="14" s="1"/>
  <c r="AA415" i="14"/>
  <c r="F413" i="14"/>
  <c r="AH409" i="14"/>
  <c r="AG409" i="14"/>
  <c r="AF409" i="14"/>
  <c r="AE409" i="14"/>
  <c r="AH408" i="14"/>
  <c r="AG408" i="14"/>
  <c r="AE408" i="14"/>
  <c r="AH407" i="14"/>
  <c r="AG407" i="14"/>
  <c r="AE407" i="14"/>
  <c r="E407" i="14"/>
  <c r="AH406" i="14"/>
  <c r="AG406" i="14"/>
  <c r="X406" i="14"/>
  <c r="W406" i="14"/>
  <c r="B406" i="14"/>
  <c r="C406" i="14" s="1"/>
  <c r="AH405" i="14"/>
  <c r="AG405" i="14"/>
  <c r="AH404" i="14"/>
  <c r="AG404" i="14"/>
  <c r="X404" i="14"/>
  <c r="W404" i="14"/>
  <c r="B404" i="14"/>
  <c r="C404" i="14" s="1"/>
  <c r="AH403" i="14"/>
  <c r="X403" i="14"/>
  <c r="W403" i="14"/>
  <c r="B403" i="14"/>
  <c r="Y407" i="14" s="1"/>
  <c r="AH402" i="14"/>
  <c r="X402" i="14"/>
  <c r="W402" i="14"/>
  <c r="B402" i="14"/>
  <c r="AH401" i="14"/>
  <c r="X401" i="14"/>
  <c r="Y401" i="14" s="1"/>
  <c r="W401" i="14"/>
  <c r="B401" i="14"/>
  <c r="C401" i="14" s="1"/>
  <c r="X400" i="14"/>
  <c r="Y400" i="14" s="1"/>
  <c r="W400" i="14"/>
  <c r="B400" i="14"/>
  <c r="Y399" i="14"/>
  <c r="X399" i="14"/>
  <c r="W399" i="14"/>
  <c r="B399" i="14"/>
  <c r="Y398" i="14"/>
  <c r="X398" i="14"/>
  <c r="W398" i="14"/>
  <c r="B398" i="14"/>
  <c r="C398" i="14" s="1"/>
  <c r="F396" i="14"/>
  <c r="U406" i="14" s="1"/>
  <c r="F395" i="14"/>
  <c r="F410" i="14" s="1"/>
  <c r="F394" i="14"/>
  <c r="AB397" i="14" s="1"/>
  <c r="AA397" i="14" s="1"/>
  <c r="AA393" i="14"/>
  <c r="F391" i="14"/>
  <c r="AH387" i="14"/>
  <c r="AG387" i="14"/>
  <c r="AF387" i="14"/>
  <c r="AE387" i="14"/>
  <c r="AH386" i="14"/>
  <c r="AG386" i="14"/>
  <c r="AE386" i="14"/>
  <c r="AH385" i="14"/>
  <c r="AG385" i="14"/>
  <c r="AE385" i="14"/>
  <c r="W385" i="14"/>
  <c r="E385" i="14"/>
  <c r="AH384" i="14"/>
  <c r="AG384" i="14"/>
  <c r="X384" i="14"/>
  <c r="W384" i="14"/>
  <c r="B384" i="14"/>
  <c r="C384" i="14" s="1"/>
  <c r="AH383" i="14"/>
  <c r="AG383" i="14"/>
  <c r="AH382" i="14"/>
  <c r="AG382" i="14"/>
  <c r="X382" i="14"/>
  <c r="W382" i="14"/>
  <c r="B382" i="14"/>
  <c r="C382" i="14" s="1"/>
  <c r="AH381" i="14"/>
  <c r="X381" i="14"/>
  <c r="W381" i="14"/>
  <c r="B381" i="14"/>
  <c r="Y385" i="14" s="1"/>
  <c r="AH380" i="14"/>
  <c r="X380" i="14"/>
  <c r="Y380" i="14" s="1"/>
  <c r="W380" i="14"/>
  <c r="B380" i="14"/>
  <c r="AH379" i="14"/>
  <c r="Y379" i="14"/>
  <c r="X379" i="14"/>
  <c r="W379" i="14"/>
  <c r="B379" i="14"/>
  <c r="C379" i="14" s="1"/>
  <c r="X378" i="14"/>
  <c r="Y378" i="14" s="1"/>
  <c r="W378" i="14"/>
  <c r="B378" i="14"/>
  <c r="C378" i="14" s="1"/>
  <c r="X377" i="14"/>
  <c r="Y377" i="14" s="1"/>
  <c r="W377" i="14"/>
  <c r="B377" i="14"/>
  <c r="Y381" i="14" s="1"/>
  <c r="X376" i="14"/>
  <c r="Y376" i="14" s="1"/>
  <c r="W376" i="14"/>
  <c r="B376" i="14"/>
  <c r="F374" i="14"/>
  <c r="U378" i="14" s="1"/>
  <c r="F373" i="14"/>
  <c r="F388" i="14" s="1"/>
  <c r="F372" i="14"/>
  <c r="AB375" i="14" s="1"/>
  <c r="AA375" i="14" s="1"/>
  <c r="AA371" i="14"/>
  <c r="F369" i="14"/>
  <c r="AH365" i="14"/>
  <c r="AG365" i="14"/>
  <c r="AF365" i="14"/>
  <c r="AE365" i="14"/>
  <c r="AH364" i="14"/>
  <c r="AG364" i="14"/>
  <c r="AE364" i="14"/>
  <c r="AH363" i="14"/>
  <c r="AG363" i="14"/>
  <c r="AE363" i="14"/>
  <c r="W363" i="14"/>
  <c r="E363" i="14"/>
  <c r="AH362" i="14"/>
  <c r="AG362" i="14"/>
  <c r="X362" i="14"/>
  <c r="W362" i="14"/>
  <c r="B362" i="14"/>
  <c r="C362" i="14" s="1"/>
  <c r="AH361" i="14"/>
  <c r="AG361" i="14"/>
  <c r="AH360" i="14"/>
  <c r="AG360" i="14"/>
  <c r="X360" i="14"/>
  <c r="W360" i="14"/>
  <c r="B360" i="14"/>
  <c r="C360" i="14" s="1"/>
  <c r="AH359" i="14"/>
  <c r="X359" i="14"/>
  <c r="W359" i="14"/>
  <c r="B359" i="14"/>
  <c r="C359" i="14" s="1"/>
  <c r="AH358" i="14"/>
  <c r="X358" i="14"/>
  <c r="W358" i="14"/>
  <c r="B358" i="14"/>
  <c r="AH357" i="14"/>
  <c r="X357" i="14"/>
  <c r="Y357" i="14" s="1"/>
  <c r="W357" i="14"/>
  <c r="B357" i="14"/>
  <c r="C357" i="14" s="1"/>
  <c r="X356" i="14"/>
  <c r="Y356" i="14" s="1"/>
  <c r="W356" i="14"/>
  <c r="B356" i="14"/>
  <c r="Y355" i="14"/>
  <c r="X355" i="14"/>
  <c r="W355" i="14"/>
  <c r="B355" i="14"/>
  <c r="X354" i="14"/>
  <c r="Y354" i="14" s="1"/>
  <c r="W354" i="14"/>
  <c r="B354" i="14"/>
  <c r="F352" i="14"/>
  <c r="U363" i="14" s="1"/>
  <c r="F351" i="14"/>
  <c r="F366" i="14" s="1"/>
  <c r="F350" i="14"/>
  <c r="AB353" i="14" s="1"/>
  <c r="AA353" i="14" s="1"/>
  <c r="AA349" i="14"/>
  <c r="F347" i="14"/>
  <c r="AH343" i="14"/>
  <c r="AG343" i="14"/>
  <c r="AF343" i="14"/>
  <c r="AE343" i="14"/>
  <c r="AH342" i="14"/>
  <c r="AG342" i="14"/>
  <c r="AE342" i="14"/>
  <c r="AH341" i="14"/>
  <c r="AG341" i="14"/>
  <c r="AE341" i="14"/>
  <c r="W341" i="14"/>
  <c r="E341" i="14"/>
  <c r="AH340" i="14"/>
  <c r="AG340" i="14"/>
  <c r="X340" i="14"/>
  <c r="W340" i="14"/>
  <c r="B340" i="14"/>
  <c r="C340" i="14" s="1"/>
  <c r="AH339" i="14"/>
  <c r="AG339" i="14"/>
  <c r="AH338" i="14"/>
  <c r="AG338" i="14"/>
  <c r="X338" i="14"/>
  <c r="W338" i="14"/>
  <c r="B338" i="14"/>
  <c r="C338" i="14" s="1"/>
  <c r="AH337" i="14"/>
  <c r="X337" i="14"/>
  <c r="W337" i="14"/>
  <c r="B337" i="14"/>
  <c r="C337" i="14" s="1"/>
  <c r="AH336" i="14"/>
  <c r="X336" i="14"/>
  <c r="W336" i="14"/>
  <c r="B336" i="14"/>
  <c r="C336" i="14" s="1"/>
  <c r="AH335" i="14"/>
  <c r="X335" i="14"/>
  <c r="Y335" i="14" s="1"/>
  <c r="W335" i="14"/>
  <c r="B335" i="14"/>
  <c r="C335" i="14" s="1"/>
  <c r="Y334" i="14"/>
  <c r="X334" i="14"/>
  <c r="W334" i="14"/>
  <c r="B334" i="14"/>
  <c r="X333" i="14"/>
  <c r="Y333" i="14" s="1"/>
  <c r="W333" i="14"/>
  <c r="C333" i="14"/>
  <c r="B333" i="14"/>
  <c r="X332" i="14"/>
  <c r="Y332" i="14" s="1"/>
  <c r="W332" i="14"/>
  <c r="B332" i="14"/>
  <c r="C332" i="14" s="1"/>
  <c r="F330" i="14"/>
  <c r="U337" i="14" s="1"/>
  <c r="F329" i="14"/>
  <c r="F344" i="14" s="1"/>
  <c r="F328" i="14"/>
  <c r="AB331" i="14" s="1"/>
  <c r="AA331" i="14" s="1"/>
  <c r="AA327" i="14"/>
  <c r="F325" i="14"/>
  <c r="AH321" i="14"/>
  <c r="AG321" i="14"/>
  <c r="AF321" i="14"/>
  <c r="AE321" i="14"/>
  <c r="AH320" i="14"/>
  <c r="AG320" i="14"/>
  <c r="AE320" i="14"/>
  <c r="AH319" i="14"/>
  <c r="AG319" i="14"/>
  <c r="AE319" i="14"/>
  <c r="E319" i="14"/>
  <c r="W319" i="14" s="1"/>
  <c r="AH318" i="14"/>
  <c r="AG318" i="14"/>
  <c r="X318" i="14"/>
  <c r="W318" i="14"/>
  <c r="C318" i="14"/>
  <c r="B318" i="14"/>
  <c r="AH317" i="14"/>
  <c r="AG317" i="14"/>
  <c r="AH316" i="14"/>
  <c r="AG316" i="14"/>
  <c r="X316" i="14"/>
  <c r="W316" i="14"/>
  <c r="B316" i="14"/>
  <c r="C316" i="14" s="1"/>
  <c r="AH315" i="14"/>
  <c r="X315" i="14"/>
  <c r="W315" i="14"/>
  <c r="B315" i="14"/>
  <c r="Y319" i="14" s="1"/>
  <c r="AH314" i="14"/>
  <c r="X314" i="14"/>
  <c r="W314" i="14"/>
  <c r="B314" i="14"/>
  <c r="C314" i="14" s="1"/>
  <c r="AH313" i="14"/>
  <c r="X313" i="14"/>
  <c r="Y313" i="14" s="1"/>
  <c r="W313" i="14"/>
  <c r="B313" i="14"/>
  <c r="X312" i="14"/>
  <c r="Y312" i="14" s="1"/>
  <c r="W312" i="14"/>
  <c r="B312" i="14"/>
  <c r="X311" i="14"/>
  <c r="Y311" i="14" s="1"/>
  <c r="W311" i="14"/>
  <c r="B311" i="14"/>
  <c r="X310" i="14"/>
  <c r="Y310" i="14" s="1"/>
  <c r="W310" i="14"/>
  <c r="B310" i="14"/>
  <c r="E320" i="14" s="1"/>
  <c r="F308" i="14"/>
  <c r="U318" i="14" s="1"/>
  <c r="F307" i="14"/>
  <c r="F322" i="14" s="1"/>
  <c r="F306" i="14"/>
  <c r="AB309" i="14" s="1"/>
  <c r="AA309" i="14" s="1"/>
  <c r="AA305" i="14"/>
  <c r="F303" i="14"/>
  <c r="AH299" i="14"/>
  <c r="AG299" i="14"/>
  <c r="AF299" i="14"/>
  <c r="AE299" i="14"/>
  <c r="AH298" i="14"/>
  <c r="AG298" i="14"/>
  <c r="AE298" i="14"/>
  <c r="AH297" i="14"/>
  <c r="AG297" i="14"/>
  <c r="AE297" i="14"/>
  <c r="W297" i="14"/>
  <c r="E297" i="14"/>
  <c r="AH296" i="14"/>
  <c r="AG296" i="14"/>
  <c r="X296" i="14"/>
  <c r="W296" i="14"/>
  <c r="B296" i="14"/>
  <c r="C296" i="14" s="1"/>
  <c r="AH295" i="14"/>
  <c r="AG295" i="14"/>
  <c r="AH294" i="14"/>
  <c r="AG294" i="14"/>
  <c r="X294" i="14"/>
  <c r="W294" i="14"/>
  <c r="B294" i="14"/>
  <c r="C294" i="14" s="1"/>
  <c r="AH293" i="14"/>
  <c r="X293" i="14"/>
  <c r="W293" i="14"/>
  <c r="B293" i="14"/>
  <c r="C293" i="14" s="1"/>
  <c r="AH292" i="14"/>
  <c r="X292" i="14"/>
  <c r="W292" i="14"/>
  <c r="B292" i="14"/>
  <c r="C292" i="14" s="1"/>
  <c r="AH291" i="14"/>
  <c r="X291" i="14"/>
  <c r="Y291" i="14" s="1"/>
  <c r="W291" i="14"/>
  <c r="B291" i="14"/>
  <c r="X290" i="14"/>
  <c r="Y290" i="14" s="1"/>
  <c r="W290" i="14"/>
  <c r="B290" i="14"/>
  <c r="Y289" i="14"/>
  <c r="X289" i="14"/>
  <c r="W289" i="14"/>
  <c r="B289" i="14"/>
  <c r="X288" i="14"/>
  <c r="Y288" i="14" s="1"/>
  <c r="W288" i="14"/>
  <c r="B288" i="14"/>
  <c r="F286" i="14"/>
  <c r="U297" i="14" s="1"/>
  <c r="F285" i="14"/>
  <c r="F300" i="14" s="1"/>
  <c r="F284" i="14"/>
  <c r="AB287" i="14" s="1"/>
  <c r="AA287" i="14" s="1"/>
  <c r="AA283" i="14"/>
  <c r="F281" i="14"/>
  <c r="AH277" i="14"/>
  <c r="AG277" i="14"/>
  <c r="AF277" i="14"/>
  <c r="AE277" i="14"/>
  <c r="AH276" i="14"/>
  <c r="AG276" i="14"/>
  <c r="AE276" i="14"/>
  <c r="AH275" i="14"/>
  <c r="AG275" i="14"/>
  <c r="AE275" i="14"/>
  <c r="E275" i="14"/>
  <c r="AH274" i="14"/>
  <c r="AG274" i="14"/>
  <c r="X274" i="14"/>
  <c r="W274" i="14"/>
  <c r="B274" i="14"/>
  <c r="C274" i="14" s="1"/>
  <c r="AH273" i="14"/>
  <c r="AG273" i="14"/>
  <c r="AH272" i="14"/>
  <c r="AG272" i="14"/>
  <c r="X272" i="14"/>
  <c r="W272" i="14"/>
  <c r="B272" i="14"/>
  <c r="C272" i="14" s="1"/>
  <c r="AH271" i="14"/>
  <c r="X271" i="14"/>
  <c r="W271" i="14"/>
  <c r="B271" i="14"/>
  <c r="C271" i="14" s="1"/>
  <c r="AH270" i="14"/>
  <c r="X270" i="14"/>
  <c r="W270" i="14"/>
  <c r="B270" i="14"/>
  <c r="AH269" i="14"/>
  <c r="X269" i="14"/>
  <c r="Y269" i="14" s="1"/>
  <c r="W269" i="14"/>
  <c r="B269" i="14"/>
  <c r="C269" i="14" s="1"/>
  <c r="X268" i="14"/>
  <c r="Y268" i="14" s="1"/>
  <c r="W268" i="14"/>
  <c r="B268" i="14"/>
  <c r="X267" i="14"/>
  <c r="Y267" i="14" s="1"/>
  <c r="W267" i="14"/>
  <c r="B267" i="14"/>
  <c r="C267" i="14" s="1"/>
  <c r="X266" i="14"/>
  <c r="Y266" i="14" s="1"/>
  <c r="W266" i="14"/>
  <c r="B266" i="14"/>
  <c r="F264" i="14"/>
  <c r="U267" i="14" s="1"/>
  <c r="F263" i="14"/>
  <c r="F278" i="14" s="1"/>
  <c r="F262" i="14"/>
  <c r="AB265" i="14" s="1"/>
  <c r="AA265" i="14" s="1"/>
  <c r="AA261" i="14"/>
  <c r="F259" i="14"/>
  <c r="AH255" i="14"/>
  <c r="AG255" i="14"/>
  <c r="AF255" i="14"/>
  <c r="AE255" i="14"/>
  <c r="AH254" i="14"/>
  <c r="AG254" i="14"/>
  <c r="AE254" i="14"/>
  <c r="AH253" i="14"/>
  <c r="AG253" i="14"/>
  <c r="AE253" i="14"/>
  <c r="E253" i="14"/>
  <c r="AH252" i="14"/>
  <c r="AG252" i="14"/>
  <c r="X252" i="14"/>
  <c r="W252" i="14"/>
  <c r="B252" i="14"/>
  <c r="C252" i="14" s="1"/>
  <c r="AH251" i="14"/>
  <c r="AG251" i="14"/>
  <c r="AH250" i="14"/>
  <c r="AG250" i="14"/>
  <c r="X250" i="14"/>
  <c r="W250" i="14"/>
  <c r="B250" i="14"/>
  <c r="C250" i="14" s="1"/>
  <c r="AH249" i="14"/>
  <c r="X249" i="14"/>
  <c r="W249" i="14"/>
  <c r="B249" i="14"/>
  <c r="Y253" i="14" s="1"/>
  <c r="AH248" i="14"/>
  <c r="X248" i="14"/>
  <c r="W248" i="14"/>
  <c r="B248" i="14"/>
  <c r="C248" i="14" s="1"/>
  <c r="AH247" i="14"/>
  <c r="X247" i="14"/>
  <c r="Y247" i="14" s="1"/>
  <c r="W247" i="14"/>
  <c r="B247" i="14"/>
  <c r="Y246" i="14"/>
  <c r="X246" i="14"/>
  <c r="W246" i="14"/>
  <c r="B246" i="14"/>
  <c r="X245" i="14"/>
  <c r="Y245" i="14" s="1"/>
  <c r="W245" i="14"/>
  <c r="B245" i="14"/>
  <c r="C245" i="14" s="1"/>
  <c r="X244" i="14"/>
  <c r="Y244" i="14" s="1"/>
  <c r="W244" i="14"/>
  <c r="B244" i="14"/>
  <c r="C244" i="14" s="1"/>
  <c r="H242" i="14"/>
  <c r="F242" i="14"/>
  <c r="U252" i="14" s="1"/>
  <c r="F241" i="14"/>
  <c r="F256" i="14" s="1"/>
  <c r="F240" i="14"/>
  <c r="AB243" i="14" s="1"/>
  <c r="AA243" i="14" s="1"/>
  <c r="AA239" i="14"/>
  <c r="F237" i="14"/>
  <c r="AH233" i="14"/>
  <c r="AG233" i="14"/>
  <c r="AF233" i="14"/>
  <c r="AE233" i="14"/>
  <c r="AH232" i="14"/>
  <c r="AG232" i="14"/>
  <c r="AE232" i="14"/>
  <c r="AH231" i="14"/>
  <c r="AG231" i="14"/>
  <c r="AE231" i="14"/>
  <c r="W231" i="14"/>
  <c r="E231" i="14"/>
  <c r="AH230" i="14"/>
  <c r="AG230" i="14"/>
  <c r="X230" i="14"/>
  <c r="W230" i="14"/>
  <c r="B230" i="14"/>
  <c r="C230" i="14" s="1"/>
  <c r="AH229" i="14"/>
  <c r="AG229" i="14"/>
  <c r="AH228" i="14"/>
  <c r="AG228" i="14"/>
  <c r="X228" i="14"/>
  <c r="W228" i="14"/>
  <c r="B228" i="14"/>
  <c r="C228" i="14" s="1"/>
  <c r="AH227" i="14"/>
  <c r="X227" i="14"/>
  <c r="W227" i="14"/>
  <c r="B227" i="14"/>
  <c r="C227" i="14" s="1"/>
  <c r="AH226" i="14"/>
  <c r="X226" i="14"/>
  <c r="W226" i="14"/>
  <c r="B226" i="14"/>
  <c r="Y230" i="14" s="1"/>
  <c r="AH225" i="14"/>
  <c r="X225" i="14"/>
  <c r="Y225" i="14" s="1"/>
  <c r="W225" i="14"/>
  <c r="B225" i="14"/>
  <c r="X224" i="14"/>
  <c r="Y224" i="14" s="1"/>
  <c r="W224" i="14"/>
  <c r="B224" i="14"/>
  <c r="X223" i="14"/>
  <c r="Y223" i="14" s="1"/>
  <c r="W223" i="14"/>
  <c r="B223" i="14"/>
  <c r="C223" i="14" s="1"/>
  <c r="X222" i="14"/>
  <c r="Y222" i="14" s="1"/>
  <c r="W222" i="14"/>
  <c r="B222" i="14"/>
  <c r="AB221" i="14"/>
  <c r="AA221" i="14" s="1"/>
  <c r="F220" i="14"/>
  <c r="H221" i="14" s="1"/>
  <c r="F219" i="14"/>
  <c r="F234" i="14" s="1"/>
  <c r="F218" i="14"/>
  <c r="AA217" i="14"/>
  <c r="F215" i="14"/>
  <c r="AH211" i="14"/>
  <c r="AG211" i="14"/>
  <c r="AF211" i="14"/>
  <c r="AE211" i="14"/>
  <c r="AH210" i="14"/>
  <c r="AG210" i="14"/>
  <c r="AE210" i="14"/>
  <c r="AH209" i="14"/>
  <c r="AG209" i="14"/>
  <c r="AE209" i="14"/>
  <c r="E209" i="14"/>
  <c r="AH208" i="14"/>
  <c r="AG208" i="14"/>
  <c r="X208" i="14"/>
  <c r="W208" i="14"/>
  <c r="B208" i="14"/>
  <c r="C208" i="14" s="1"/>
  <c r="AH207" i="14"/>
  <c r="AG207" i="14"/>
  <c r="AH206" i="14"/>
  <c r="AG206" i="14"/>
  <c r="X206" i="14"/>
  <c r="W206" i="14"/>
  <c r="B206" i="14"/>
  <c r="C206" i="14" s="1"/>
  <c r="AH205" i="14"/>
  <c r="X205" i="14"/>
  <c r="W205" i="14"/>
  <c r="B205" i="14"/>
  <c r="Y209" i="14" s="1"/>
  <c r="AH204" i="14"/>
  <c r="X204" i="14"/>
  <c r="W204" i="14"/>
  <c r="B204" i="14"/>
  <c r="Y208" i="14" s="1"/>
  <c r="AH203" i="14"/>
  <c r="X203" i="14"/>
  <c r="Y203" i="14" s="1"/>
  <c r="W203" i="14"/>
  <c r="B203" i="14"/>
  <c r="C203" i="14" s="1"/>
  <c r="X202" i="14"/>
  <c r="Y202" i="14" s="1"/>
  <c r="W202" i="14"/>
  <c r="B202" i="14"/>
  <c r="Y206" i="14" s="1"/>
  <c r="X201" i="14"/>
  <c r="Y201" i="14" s="1"/>
  <c r="W201" i="14"/>
  <c r="B201" i="14"/>
  <c r="C201" i="14" s="1"/>
  <c r="X200" i="14"/>
  <c r="Y200" i="14" s="1"/>
  <c r="W200" i="14"/>
  <c r="B200" i="14"/>
  <c r="C200" i="14" s="1"/>
  <c r="H198" i="14"/>
  <c r="F198" i="14"/>
  <c r="I198" i="14" s="1"/>
  <c r="F197" i="14"/>
  <c r="F212" i="14" s="1"/>
  <c r="F196" i="14"/>
  <c r="AB199" i="14" s="1"/>
  <c r="AA199" i="14" s="1"/>
  <c r="AA195" i="14"/>
  <c r="F193" i="14"/>
  <c r="AH189" i="14"/>
  <c r="AG189" i="14"/>
  <c r="AF189" i="14"/>
  <c r="AE189" i="14"/>
  <c r="AH188" i="14"/>
  <c r="AG188" i="14"/>
  <c r="AE188" i="14"/>
  <c r="AH187" i="14"/>
  <c r="AG187" i="14"/>
  <c r="AE187" i="14"/>
  <c r="E187" i="14"/>
  <c r="AH186" i="14"/>
  <c r="AG186" i="14"/>
  <c r="X186" i="14"/>
  <c r="W186" i="14"/>
  <c r="B186" i="14"/>
  <c r="C186" i="14" s="1"/>
  <c r="AH185" i="14"/>
  <c r="AG185" i="14"/>
  <c r="AH184" i="14"/>
  <c r="AG184" i="14"/>
  <c r="X184" i="14"/>
  <c r="W184" i="14"/>
  <c r="B184" i="14"/>
  <c r="C184" i="14" s="1"/>
  <c r="AH183" i="14"/>
  <c r="X183" i="14"/>
  <c r="W183" i="14"/>
  <c r="B183" i="14"/>
  <c r="Y187" i="14" s="1"/>
  <c r="AH182" i="14"/>
  <c r="X182" i="14"/>
  <c r="W182" i="14"/>
  <c r="B182" i="14"/>
  <c r="C182" i="14" s="1"/>
  <c r="AH181" i="14"/>
  <c r="X181" i="14"/>
  <c r="Y181" i="14" s="1"/>
  <c r="W181" i="14"/>
  <c r="B181" i="14"/>
  <c r="Y180" i="14"/>
  <c r="X180" i="14"/>
  <c r="W180" i="14"/>
  <c r="C180" i="14"/>
  <c r="B180" i="14"/>
  <c r="X179" i="14"/>
  <c r="Y179" i="14" s="1"/>
  <c r="W179" i="14"/>
  <c r="B179" i="14"/>
  <c r="X178" i="14"/>
  <c r="Y178" i="14" s="1"/>
  <c r="W178" i="14"/>
  <c r="C178" i="14"/>
  <c r="B178" i="14"/>
  <c r="F176" i="14"/>
  <c r="U186" i="14" s="1"/>
  <c r="F175" i="14"/>
  <c r="F190" i="14" s="1"/>
  <c r="F174" i="14"/>
  <c r="AB177" i="14" s="1"/>
  <c r="AA177" i="14" s="1"/>
  <c r="AA173" i="14"/>
  <c r="F171" i="14"/>
  <c r="AH167" i="14"/>
  <c r="AG167" i="14"/>
  <c r="AF167" i="14"/>
  <c r="AE167" i="14"/>
  <c r="AH166" i="14"/>
  <c r="AG166" i="14"/>
  <c r="AE166" i="14"/>
  <c r="AH165" i="14"/>
  <c r="AG165" i="14"/>
  <c r="AE165" i="14"/>
  <c r="W165" i="14"/>
  <c r="E165" i="14"/>
  <c r="AH164" i="14"/>
  <c r="AG164" i="14"/>
  <c r="Y164" i="14"/>
  <c r="X164" i="14"/>
  <c r="W164" i="14"/>
  <c r="B164" i="14"/>
  <c r="C164" i="14" s="1"/>
  <c r="AH163" i="14"/>
  <c r="AG163" i="14"/>
  <c r="AH162" i="14"/>
  <c r="AG162" i="14"/>
  <c r="X162" i="14"/>
  <c r="W162" i="14"/>
  <c r="U162" i="14"/>
  <c r="B162" i="14"/>
  <c r="C162" i="14" s="1"/>
  <c r="AH161" i="14"/>
  <c r="X161" i="14"/>
  <c r="W161" i="14"/>
  <c r="B161" i="14"/>
  <c r="Y165" i="14" s="1"/>
  <c r="AH160" i="14"/>
  <c r="X160" i="14"/>
  <c r="W160" i="14"/>
  <c r="B160" i="14"/>
  <c r="C160" i="14" s="1"/>
  <c r="AH159" i="14"/>
  <c r="X159" i="14"/>
  <c r="Y159" i="14" s="1"/>
  <c r="W159" i="14"/>
  <c r="B159" i="14"/>
  <c r="C159" i="14" s="1"/>
  <c r="X158" i="14"/>
  <c r="Y158" i="14" s="1"/>
  <c r="W158" i="14"/>
  <c r="B158" i="14"/>
  <c r="Y162" i="14" s="1"/>
  <c r="X157" i="14"/>
  <c r="Y157" i="14" s="1"/>
  <c r="W157" i="14"/>
  <c r="B157" i="14"/>
  <c r="X156" i="14"/>
  <c r="Y156" i="14" s="1"/>
  <c r="W156" i="14"/>
  <c r="B156" i="14"/>
  <c r="C156" i="14" s="1"/>
  <c r="F154" i="14"/>
  <c r="I154" i="14" s="1"/>
  <c r="F153" i="14"/>
  <c r="F168" i="14" s="1"/>
  <c r="F152" i="14"/>
  <c r="AB155" i="14" s="1"/>
  <c r="AA155" i="14" s="1"/>
  <c r="AA151" i="14"/>
  <c r="F149" i="14"/>
  <c r="AH145" i="14"/>
  <c r="AG145" i="14"/>
  <c r="AF145" i="14"/>
  <c r="AE145" i="14"/>
  <c r="AH144" i="14"/>
  <c r="AG144" i="14"/>
  <c r="AE144" i="14"/>
  <c r="AH143" i="14"/>
  <c r="AG143" i="14"/>
  <c r="AE143" i="14"/>
  <c r="E143" i="14"/>
  <c r="AH142" i="14"/>
  <c r="AG142" i="14"/>
  <c r="X142" i="14"/>
  <c r="W142" i="14"/>
  <c r="C142" i="14"/>
  <c r="B142" i="14"/>
  <c r="AH141" i="14"/>
  <c r="AG141" i="14"/>
  <c r="AH140" i="14"/>
  <c r="AG140" i="14"/>
  <c r="X140" i="14"/>
  <c r="W140" i="14"/>
  <c r="B140" i="14"/>
  <c r="C140" i="14" s="1"/>
  <c r="AH139" i="14"/>
  <c r="X139" i="14"/>
  <c r="W139" i="14"/>
  <c r="B139" i="14"/>
  <c r="C139" i="14" s="1"/>
  <c r="AH138" i="14"/>
  <c r="X138" i="14"/>
  <c r="W138" i="14"/>
  <c r="B138" i="14"/>
  <c r="AH137" i="14"/>
  <c r="X137" i="14"/>
  <c r="Y137" i="14" s="1"/>
  <c r="W137" i="14"/>
  <c r="B137" i="14"/>
  <c r="C137" i="14" s="1"/>
  <c r="X136" i="14"/>
  <c r="Y136" i="14" s="1"/>
  <c r="W136" i="14"/>
  <c r="B136" i="14"/>
  <c r="C136" i="14" s="1"/>
  <c r="X135" i="14"/>
  <c r="Y135" i="14" s="1"/>
  <c r="W135" i="14"/>
  <c r="B135" i="14"/>
  <c r="X134" i="14"/>
  <c r="Y134" i="14" s="1"/>
  <c r="W134" i="14"/>
  <c r="B134" i="14"/>
  <c r="F132" i="14"/>
  <c r="U143" i="14" s="1"/>
  <c r="F131" i="14"/>
  <c r="F146" i="14" s="1"/>
  <c r="F130" i="14"/>
  <c r="AB133" i="14" s="1"/>
  <c r="AA133" i="14" s="1"/>
  <c r="AA129" i="14"/>
  <c r="F127" i="14"/>
  <c r="AH123" i="14"/>
  <c r="AG123" i="14"/>
  <c r="AF123" i="14"/>
  <c r="AE123" i="14"/>
  <c r="AH122" i="14"/>
  <c r="AG122" i="14"/>
  <c r="AE122" i="14"/>
  <c r="AH121" i="14"/>
  <c r="AG121" i="14"/>
  <c r="AE121" i="14"/>
  <c r="W121" i="14"/>
  <c r="E121" i="14"/>
  <c r="AH120" i="14"/>
  <c r="AG120" i="14"/>
  <c r="X120" i="14"/>
  <c r="W120" i="14"/>
  <c r="B120" i="14"/>
  <c r="C120" i="14" s="1"/>
  <c r="AH119" i="14"/>
  <c r="AG119" i="14"/>
  <c r="AH118" i="14"/>
  <c r="AG118" i="14"/>
  <c r="X118" i="14"/>
  <c r="W118" i="14"/>
  <c r="B118" i="14"/>
  <c r="C118" i="14" s="1"/>
  <c r="AH117" i="14"/>
  <c r="X117" i="14"/>
  <c r="W117" i="14"/>
  <c r="B117" i="14"/>
  <c r="Y121" i="14" s="1"/>
  <c r="AH116" i="14"/>
  <c r="X116" i="14"/>
  <c r="W116" i="14"/>
  <c r="B116" i="14"/>
  <c r="C116" i="14" s="1"/>
  <c r="AH115" i="14"/>
  <c r="X115" i="14"/>
  <c r="Y115" i="14" s="1"/>
  <c r="W115" i="14"/>
  <c r="U115" i="14"/>
  <c r="B115" i="14"/>
  <c r="C115" i="14" s="1"/>
  <c r="X114" i="14"/>
  <c r="Y114" i="14" s="1"/>
  <c r="W114" i="14"/>
  <c r="B114" i="14"/>
  <c r="X113" i="14"/>
  <c r="Y113" i="14" s="1"/>
  <c r="W113" i="14"/>
  <c r="B113" i="14"/>
  <c r="X112" i="14"/>
  <c r="Y112" i="14" s="1"/>
  <c r="W112" i="14"/>
  <c r="B112" i="14"/>
  <c r="F110" i="14"/>
  <c r="U117" i="14" s="1"/>
  <c r="F109" i="14"/>
  <c r="F124" i="14" s="1"/>
  <c r="F108" i="14"/>
  <c r="AB111" i="14" s="1"/>
  <c r="AA111" i="14" s="1"/>
  <c r="AA107" i="14"/>
  <c r="F105" i="14"/>
  <c r="AH101" i="14"/>
  <c r="AG101" i="14"/>
  <c r="AF101" i="14"/>
  <c r="AE101" i="14"/>
  <c r="AH100" i="14"/>
  <c r="AG100" i="14"/>
  <c r="AE100" i="14"/>
  <c r="AH99" i="14"/>
  <c r="AG99" i="14"/>
  <c r="AE99" i="14"/>
  <c r="W99" i="14"/>
  <c r="E99" i="14"/>
  <c r="AH98" i="14"/>
  <c r="AG98" i="14"/>
  <c r="X98" i="14"/>
  <c r="W98" i="14"/>
  <c r="B98" i="14"/>
  <c r="C98" i="14" s="1"/>
  <c r="AH97" i="14"/>
  <c r="AG97" i="14"/>
  <c r="AH96" i="14"/>
  <c r="AG96" i="14"/>
  <c r="X96" i="14"/>
  <c r="W96" i="14"/>
  <c r="B96" i="14"/>
  <c r="C96" i="14" s="1"/>
  <c r="AH95" i="14"/>
  <c r="X95" i="14"/>
  <c r="W95" i="14"/>
  <c r="B95" i="14"/>
  <c r="Y99" i="14" s="1"/>
  <c r="AH94" i="14"/>
  <c r="X94" i="14"/>
  <c r="Y94" i="14" s="1"/>
  <c r="W94" i="14"/>
  <c r="B94" i="14"/>
  <c r="C94" i="14" s="1"/>
  <c r="AH93" i="14"/>
  <c r="X93" i="14"/>
  <c r="Y93" i="14" s="1"/>
  <c r="W93" i="14"/>
  <c r="B93" i="14"/>
  <c r="X92" i="14"/>
  <c r="Y92" i="14" s="1"/>
  <c r="W92" i="14"/>
  <c r="B92" i="14"/>
  <c r="C92" i="14" s="1"/>
  <c r="X91" i="14"/>
  <c r="Y91" i="14" s="1"/>
  <c r="W91" i="14"/>
  <c r="B91" i="14"/>
  <c r="C91" i="14" s="1"/>
  <c r="X90" i="14"/>
  <c r="Y90" i="14" s="1"/>
  <c r="W90" i="14"/>
  <c r="B90" i="14"/>
  <c r="C90" i="14" s="1"/>
  <c r="F88" i="14"/>
  <c r="U92" i="14" s="1"/>
  <c r="F87" i="14"/>
  <c r="F102" i="14" s="1"/>
  <c r="F86" i="14"/>
  <c r="AB89" i="14" s="1"/>
  <c r="AA89" i="14" s="1"/>
  <c r="AA85" i="14"/>
  <c r="F83" i="14"/>
  <c r="AH79" i="14"/>
  <c r="AG79" i="14"/>
  <c r="AF79" i="14"/>
  <c r="AE79" i="14"/>
  <c r="AH78" i="14"/>
  <c r="AG78" i="14"/>
  <c r="AE78" i="14"/>
  <c r="AH77" i="14"/>
  <c r="AG77" i="14"/>
  <c r="AE77" i="14"/>
  <c r="E77" i="14"/>
  <c r="AH76" i="14"/>
  <c r="AG76" i="14"/>
  <c r="AH75" i="14"/>
  <c r="AG75" i="14"/>
  <c r="AH74" i="14"/>
  <c r="AG74" i="14"/>
  <c r="X74" i="14"/>
  <c r="W74" i="14"/>
  <c r="B74" i="14"/>
  <c r="C74" i="14" s="1"/>
  <c r="AH73" i="14"/>
  <c r="X73" i="14"/>
  <c r="W73" i="14"/>
  <c r="B73" i="14"/>
  <c r="C73" i="14" s="1"/>
  <c r="AH72" i="14"/>
  <c r="X72" i="14"/>
  <c r="W72" i="14"/>
  <c r="B72" i="14"/>
  <c r="C72" i="14" s="1"/>
  <c r="AH71" i="14"/>
  <c r="X71" i="14"/>
  <c r="W71" i="14"/>
  <c r="B71" i="14"/>
  <c r="C71" i="14" s="1"/>
  <c r="X69" i="14"/>
  <c r="W69" i="14"/>
  <c r="B69" i="14"/>
  <c r="C69" i="14" s="1"/>
  <c r="F66" i="14"/>
  <c r="F65" i="14"/>
  <c r="F80" i="14" s="1"/>
  <c r="F64" i="14"/>
  <c r="AB67" i="14" s="1"/>
  <c r="AA67" i="14" s="1"/>
  <c r="AA63" i="14"/>
  <c r="F61" i="14"/>
  <c r="AH57" i="14"/>
  <c r="AG57" i="14"/>
  <c r="AF57" i="14"/>
  <c r="AE57" i="14"/>
  <c r="AH56" i="14"/>
  <c r="AG56" i="14"/>
  <c r="AE56" i="14"/>
  <c r="AH55" i="14"/>
  <c r="AG55" i="14"/>
  <c r="AE55" i="14"/>
  <c r="E55" i="14"/>
  <c r="AH54" i="14"/>
  <c r="AG54" i="14"/>
  <c r="X54" i="14"/>
  <c r="AH53" i="14"/>
  <c r="AG53" i="14"/>
  <c r="AH52" i="14"/>
  <c r="AG52" i="14"/>
  <c r="X52" i="14"/>
  <c r="AH51" i="14"/>
  <c r="X51" i="14"/>
  <c r="W51" i="14"/>
  <c r="B51" i="14"/>
  <c r="AH50" i="14"/>
  <c r="X50" i="14"/>
  <c r="W50" i="14"/>
  <c r="B50" i="14"/>
  <c r="AH49" i="14"/>
  <c r="Y49" i="14"/>
  <c r="X49" i="14"/>
  <c r="W49" i="14"/>
  <c r="B49" i="14"/>
  <c r="C49" i="14" s="1"/>
  <c r="X48" i="14"/>
  <c r="X47" i="14"/>
  <c r="Y47" i="14" s="1"/>
  <c r="W47" i="14"/>
  <c r="B47" i="14"/>
  <c r="C47" i="14" s="1"/>
  <c r="X46" i="14"/>
  <c r="F44" i="14"/>
  <c r="F43" i="14"/>
  <c r="F58" i="14" s="1"/>
  <c r="F42" i="14"/>
  <c r="AB45" i="14" s="1"/>
  <c r="AA45" i="14" s="1"/>
  <c r="AA41" i="14"/>
  <c r="F38" i="14"/>
  <c r="AH34" i="14"/>
  <c r="AG34" i="14"/>
  <c r="AF34" i="14"/>
  <c r="AE34" i="14"/>
  <c r="AH33" i="14"/>
  <c r="AG33" i="14"/>
  <c r="AE33" i="14"/>
  <c r="AH32" i="14"/>
  <c r="AG32" i="14"/>
  <c r="AE32" i="14"/>
  <c r="E32" i="14"/>
  <c r="AH31" i="14"/>
  <c r="AG31" i="14"/>
  <c r="X31" i="14"/>
  <c r="AH30" i="14"/>
  <c r="AG30" i="14"/>
  <c r="AH29" i="14"/>
  <c r="AG29" i="14"/>
  <c r="X29" i="14"/>
  <c r="AH28" i="14"/>
  <c r="X28" i="14"/>
  <c r="W28" i="14"/>
  <c r="B28" i="14"/>
  <c r="AH27" i="14"/>
  <c r="X27" i="14"/>
  <c r="AH26" i="14"/>
  <c r="X26" i="14"/>
  <c r="X25" i="14"/>
  <c r="X24" i="14"/>
  <c r="W24" i="14"/>
  <c r="B24" i="14"/>
  <c r="AB22" i="14"/>
  <c r="AA22" i="14" s="1"/>
  <c r="F21" i="14" s="1"/>
  <c r="AA18" i="14"/>
  <c r="D16" i="14"/>
  <c r="C16" i="14"/>
  <c r="D15" i="14"/>
  <c r="E14" i="14"/>
  <c r="D14" i="14"/>
  <c r="D13" i="14"/>
  <c r="E12" i="14"/>
  <c r="D12" i="14"/>
  <c r="E11" i="14"/>
  <c r="D11" i="14"/>
  <c r="E10" i="14"/>
  <c r="D10" i="14"/>
  <c r="E9" i="14"/>
  <c r="D9" i="14"/>
  <c r="E8" i="14"/>
  <c r="D8" i="14"/>
  <c r="E7" i="14"/>
  <c r="D7" i="14"/>
  <c r="F6" i="14"/>
  <c r="E6" i="14"/>
  <c r="D6" i="14"/>
  <c r="F6" i="5"/>
  <c r="E7" i="5"/>
  <c r="E8" i="5"/>
  <c r="E9" i="5"/>
  <c r="E10" i="5"/>
  <c r="E11" i="5"/>
  <c r="E12" i="5"/>
  <c r="E14" i="5"/>
  <c r="D7" i="5"/>
  <c r="D8" i="5"/>
  <c r="D9" i="5"/>
  <c r="D10" i="5"/>
  <c r="D11" i="5"/>
  <c r="D12" i="5"/>
  <c r="D13" i="5"/>
  <c r="D14" i="5"/>
  <c r="D15" i="5"/>
  <c r="D16" i="5"/>
  <c r="D6" i="5"/>
  <c r="E6" i="5"/>
  <c r="F457" i="5"/>
  <c r="AH453" i="5"/>
  <c r="AG453" i="5"/>
  <c r="AF453" i="5"/>
  <c r="AE453" i="5"/>
  <c r="AH452" i="5"/>
  <c r="AG452" i="5"/>
  <c r="AE452" i="5"/>
  <c r="AH451" i="5"/>
  <c r="AG451" i="5"/>
  <c r="AE451" i="5"/>
  <c r="E451" i="5"/>
  <c r="AH450" i="5"/>
  <c r="AG450" i="5"/>
  <c r="X450" i="5"/>
  <c r="W450" i="5"/>
  <c r="B450" i="5"/>
  <c r="C450" i="5" s="1"/>
  <c r="AH449" i="5"/>
  <c r="AG449" i="5"/>
  <c r="AH448" i="5"/>
  <c r="AG448" i="5"/>
  <c r="X448" i="5"/>
  <c r="W448" i="5"/>
  <c r="B448" i="5"/>
  <c r="C448" i="5" s="1"/>
  <c r="AH447" i="5"/>
  <c r="X447" i="5"/>
  <c r="W447" i="5"/>
  <c r="B447" i="5"/>
  <c r="AH446" i="5"/>
  <c r="X446" i="5"/>
  <c r="W446" i="5"/>
  <c r="B446" i="5"/>
  <c r="C446" i="5" s="1"/>
  <c r="AH445" i="5"/>
  <c r="X445" i="5"/>
  <c r="W445" i="5"/>
  <c r="B445" i="5"/>
  <c r="X444" i="5"/>
  <c r="W444" i="5"/>
  <c r="B444" i="5"/>
  <c r="C444" i="5" s="1"/>
  <c r="X443" i="5"/>
  <c r="W443" i="5"/>
  <c r="B443" i="5"/>
  <c r="F438" i="5"/>
  <c r="AB441" i="5" s="1"/>
  <c r="AA441" i="5" s="1"/>
  <c r="F440" i="5" s="1"/>
  <c r="U444" i="5" s="1"/>
  <c r="AA437" i="5"/>
  <c r="F435" i="5"/>
  <c r="AH431" i="5"/>
  <c r="AG431" i="5"/>
  <c r="AF431" i="5"/>
  <c r="AE431" i="5"/>
  <c r="AH430" i="5"/>
  <c r="AG430" i="5"/>
  <c r="AE430" i="5"/>
  <c r="AH429" i="5"/>
  <c r="AG429" i="5"/>
  <c r="AE429" i="5"/>
  <c r="W429" i="5"/>
  <c r="E429" i="5"/>
  <c r="AH428" i="5"/>
  <c r="AG428" i="5"/>
  <c r="X428" i="5"/>
  <c r="W428" i="5"/>
  <c r="B428" i="5"/>
  <c r="C428" i="5" s="1"/>
  <c r="AH427" i="5"/>
  <c r="AG427" i="5"/>
  <c r="AH426" i="5"/>
  <c r="AG426" i="5"/>
  <c r="X426" i="5"/>
  <c r="W426" i="5"/>
  <c r="B426" i="5"/>
  <c r="C426" i="5" s="1"/>
  <c r="AH425" i="5"/>
  <c r="X425" i="5"/>
  <c r="W425" i="5"/>
  <c r="B425" i="5"/>
  <c r="C425" i="5" s="1"/>
  <c r="AH424" i="5"/>
  <c r="X424" i="5"/>
  <c r="W424" i="5"/>
  <c r="B424" i="5"/>
  <c r="Y428" i="5" s="1"/>
  <c r="AH423" i="5"/>
  <c r="Y423" i="5"/>
  <c r="X423" i="5"/>
  <c r="W423" i="5"/>
  <c r="B423" i="5"/>
  <c r="C423" i="5" s="1"/>
  <c r="Y422" i="5"/>
  <c r="X422" i="5"/>
  <c r="W422" i="5"/>
  <c r="B422" i="5"/>
  <c r="X421" i="5"/>
  <c r="Y421" i="5" s="1"/>
  <c r="W421" i="5"/>
  <c r="B421" i="5"/>
  <c r="X420" i="5"/>
  <c r="Y420" i="5" s="1"/>
  <c r="W420" i="5"/>
  <c r="B420" i="5"/>
  <c r="F418" i="5"/>
  <c r="U429" i="5" s="1"/>
  <c r="F417" i="5"/>
  <c r="F432" i="5" s="1"/>
  <c r="F416" i="5"/>
  <c r="AB419" i="5" s="1"/>
  <c r="AA419" i="5" s="1"/>
  <c r="AA415" i="5"/>
  <c r="F413" i="5"/>
  <c r="AH409" i="5"/>
  <c r="AG409" i="5"/>
  <c r="AF409" i="5"/>
  <c r="AE409" i="5"/>
  <c r="AH408" i="5"/>
  <c r="AG408" i="5"/>
  <c r="AE408" i="5"/>
  <c r="AH407" i="5"/>
  <c r="AG407" i="5"/>
  <c r="AE407" i="5"/>
  <c r="E407" i="5"/>
  <c r="AH406" i="5"/>
  <c r="AG406" i="5"/>
  <c r="X406" i="5"/>
  <c r="Y406" i="5" s="1"/>
  <c r="W406" i="5"/>
  <c r="B406" i="5"/>
  <c r="C406" i="5" s="1"/>
  <c r="AH405" i="5"/>
  <c r="AG405" i="5"/>
  <c r="AH404" i="5"/>
  <c r="AG404" i="5"/>
  <c r="X404" i="5"/>
  <c r="Y404" i="5" s="1"/>
  <c r="W404" i="5"/>
  <c r="B404" i="5"/>
  <c r="C404" i="5" s="1"/>
  <c r="AH403" i="5"/>
  <c r="X403" i="5"/>
  <c r="Y403" i="5" s="1"/>
  <c r="W403" i="5"/>
  <c r="B403" i="5"/>
  <c r="C403" i="5" s="1"/>
  <c r="AH402" i="5"/>
  <c r="X402" i="5"/>
  <c r="Y402" i="5" s="1"/>
  <c r="W402" i="5"/>
  <c r="B402" i="5"/>
  <c r="AH401" i="5"/>
  <c r="X401" i="5"/>
  <c r="Y401" i="5" s="1"/>
  <c r="W401" i="5"/>
  <c r="B401" i="5"/>
  <c r="C401" i="5" s="1"/>
  <c r="X400" i="5"/>
  <c r="Y400" i="5" s="1"/>
  <c r="W400" i="5"/>
  <c r="B400" i="5"/>
  <c r="C400" i="5" s="1"/>
  <c r="X399" i="5"/>
  <c r="Y399" i="5" s="1"/>
  <c r="W399" i="5"/>
  <c r="B399" i="5"/>
  <c r="X398" i="5"/>
  <c r="Y398" i="5" s="1"/>
  <c r="W398" i="5"/>
  <c r="B398" i="5"/>
  <c r="F396" i="5"/>
  <c r="U406" i="5" s="1"/>
  <c r="F395" i="5"/>
  <c r="F410" i="5" s="1"/>
  <c r="F394" i="5"/>
  <c r="AB397" i="5" s="1"/>
  <c r="AA397" i="5" s="1"/>
  <c r="AA393" i="5"/>
  <c r="F391" i="5"/>
  <c r="AH387" i="5"/>
  <c r="AG387" i="5"/>
  <c r="AF387" i="5"/>
  <c r="AE387" i="5"/>
  <c r="AH386" i="5"/>
  <c r="AG386" i="5"/>
  <c r="AE386" i="5"/>
  <c r="AH385" i="5"/>
  <c r="AG385" i="5"/>
  <c r="AE385" i="5"/>
  <c r="E385" i="5"/>
  <c r="AH384" i="5"/>
  <c r="AG384" i="5"/>
  <c r="X384" i="5"/>
  <c r="Y384" i="5" s="1"/>
  <c r="W384" i="5"/>
  <c r="B384" i="5"/>
  <c r="C384" i="5" s="1"/>
  <c r="AH383" i="5"/>
  <c r="AG383" i="5"/>
  <c r="AH382" i="5"/>
  <c r="AG382" i="5"/>
  <c r="X382" i="5"/>
  <c r="Y382" i="5" s="1"/>
  <c r="W382" i="5"/>
  <c r="B382" i="5"/>
  <c r="C382" i="5" s="1"/>
  <c r="AH381" i="5"/>
  <c r="X381" i="5"/>
  <c r="Y381" i="5" s="1"/>
  <c r="W381" i="5"/>
  <c r="B381" i="5"/>
  <c r="AH380" i="5"/>
  <c r="X380" i="5"/>
  <c r="Y380" i="5" s="1"/>
  <c r="W380" i="5"/>
  <c r="B380" i="5"/>
  <c r="C380" i="5" s="1"/>
  <c r="AH379" i="5"/>
  <c r="X379" i="5"/>
  <c r="Y379" i="5" s="1"/>
  <c r="W379" i="5"/>
  <c r="B379" i="5"/>
  <c r="X378" i="5"/>
  <c r="Y378" i="5" s="1"/>
  <c r="W378" i="5"/>
  <c r="B378" i="5"/>
  <c r="C378" i="5" s="1"/>
  <c r="X377" i="5"/>
  <c r="Y377" i="5" s="1"/>
  <c r="W377" i="5"/>
  <c r="B377" i="5"/>
  <c r="X376" i="5"/>
  <c r="Y376" i="5" s="1"/>
  <c r="W376" i="5"/>
  <c r="B376" i="5"/>
  <c r="C376" i="5" s="1"/>
  <c r="F374" i="5"/>
  <c r="U378" i="5" s="1"/>
  <c r="F373" i="5"/>
  <c r="F388" i="5" s="1"/>
  <c r="F372" i="5"/>
  <c r="AB375" i="5" s="1"/>
  <c r="AA375" i="5" s="1"/>
  <c r="AA371" i="5"/>
  <c r="F369" i="5"/>
  <c r="AH365" i="5"/>
  <c r="AG365" i="5"/>
  <c r="AF365" i="5"/>
  <c r="AE365" i="5"/>
  <c r="AH364" i="5"/>
  <c r="AG364" i="5"/>
  <c r="AE364" i="5"/>
  <c r="AH363" i="5"/>
  <c r="AG363" i="5"/>
  <c r="AE363" i="5"/>
  <c r="W363" i="5"/>
  <c r="E363" i="5"/>
  <c r="AH362" i="5"/>
  <c r="AG362" i="5"/>
  <c r="X362" i="5"/>
  <c r="Y362" i="5" s="1"/>
  <c r="W362" i="5"/>
  <c r="B362" i="5"/>
  <c r="C362" i="5" s="1"/>
  <c r="AH361" i="5"/>
  <c r="AG361" i="5"/>
  <c r="AH360" i="5"/>
  <c r="AG360" i="5"/>
  <c r="X360" i="5"/>
  <c r="Y360" i="5" s="1"/>
  <c r="W360" i="5"/>
  <c r="B360" i="5"/>
  <c r="C360" i="5" s="1"/>
  <c r="AH359" i="5"/>
  <c r="X359" i="5"/>
  <c r="Y359" i="5" s="1"/>
  <c r="W359" i="5"/>
  <c r="B359" i="5"/>
  <c r="AH358" i="5"/>
  <c r="X358" i="5"/>
  <c r="Y358" i="5" s="1"/>
  <c r="W358" i="5"/>
  <c r="B358" i="5"/>
  <c r="AH357" i="5"/>
  <c r="X357" i="5"/>
  <c r="Y357" i="5" s="1"/>
  <c r="W357" i="5"/>
  <c r="B357" i="5"/>
  <c r="C357" i="5" s="1"/>
  <c r="X356" i="5"/>
  <c r="Y356" i="5" s="1"/>
  <c r="W356" i="5"/>
  <c r="B356" i="5"/>
  <c r="C356" i="5" s="1"/>
  <c r="X355" i="5"/>
  <c r="Y355" i="5" s="1"/>
  <c r="W355" i="5"/>
  <c r="B355" i="5"/>
  <c r="X354" i="5"/>
  <c r="Y354" i="5" s="1"/>
  <c r="W354" i="5"/>
  <c r="B354" i="5"/>
  <c r="F352" i="5"/>
  <c r="I352" i="5" s="1"/>
  <c r="F351" i="5"/>
  <c r="F366" i="5" s="1"/>
  <c r="F350" i="5"/>
  <c r="AB353" i="5" s="1"/>
  <c r="AA353" i="5" s="1"/>
  <c r="AA349" i="5"/>
  <c r="F347" i="5"/>
  <c r="AH343" i="5"/>
  <c r="AG343" i="5"/>
  <c r="AF343" i="5"/>
  <c r="AE343" i="5"/>
  <c r="AH342" i="5"/>
  <c r="AG342" i="5"/>
  <c r="AE342" i="5"/>
  <c r="AH341" i="5"/>
  <c r="AG341" i="5"/>
  <c r="AE341" i="5"/>
  <c r="E341" i="5"/>
  <c r="AH340" i="5"/>
  <c r="AG340" i="5"/>
  <c r="X340" i="5"/>
  <c r="Y340" i="5" s="1"/>
  <c r="W340" i="5"/>
  <c r="B340" i="5"/>
  <c r="C340" i="5" s="1"/>
  <c r="AH339" i="5"/>
  <c r="AG339" i="5"/>
  <c r="AH338" i="5"/>
  <c r="AG338" i="5"/>
  <c r="X338" i="5"/>
  <c r="Y338" i="5" s="1"/>
  <c r="W338" i="5"/>
  <c r="B338" i="5"/>
  <c r="C338" i="5" s="1"/>
  <c r="AH337" i="5"/>
  <c r="X337" i="5"/>
  <c r="Y337" i="5" s="1"/>
  <c r="W337" i="5"/>
  <c r="B337" i="5"/>
  <c r="C337" i="5" s="1"/>
  <c r="AH336" i="5"/>
  <c r="X336" i="5"/>
  <c r="Y336" i="5" s="1"/>
  <c r="W336" i="5"/>
  <c r="B336" i="5"/>
  <c r="AH335" i="5"/>
  <c r="X335" i="5"/>
  <c r="Y335" i="5" s="1"/>
  <c r="W335" i="5"/>
  <c r="B335" i="5"/>
  <c r="C335" i="5" s="1"/>
  <c r="X334" i="5"/>
  <c r="Y334" i="5" s="1"/>
  <c r="W334" i="5"/>
  <c r="B334" i="5"/>
  <c r="X333" i="5"/>
  <c r="Y333" i="5" s="1"/>
  <c r="W333" i="5"/>
  <c r="B333" i="5"/>
  <c r="X332" i="5"/>
  <c r="Y332" i="5" s="1"/>
  <c r="W332" i="5"/>
  <c r="B332" i="5"/>
  <c r="C332" i="5" s="1"/>
  <c r="F330" i="5"/>
  <c r="U340" i="5" s="1"/>
  <c r="F329" i="5"/>
  <c r="F344" i="5" s="1"/>
  <c r="F328" i="5"/>
  <c r="AB331" i="5" s="1"/>
  <c r="AA331" i="5" s="1"/>
  <c r="AA327" i="5"/>
  <c r="F325" i="5"/>
  <c r="AH321" i="5"/>
  <c r="AG321" i="5"/>
  <c r="AF321" i="5"/>
  <c r="AE321" i="5"/>
  <c r="AH320" i="5"/>
  <c r="AG320" i="5"/>
  <c r="AE320" i="5"/>
  <c r="AH319" i="5"/>
  <c r="AG319" i="5"/>
  <c r="AE319" i="5"/>
  <c r="W319" i="5"/>
  <c r="E319" i="5"/>
  <c r="AH318" i="5"/>
  <c r="AG318" i="5"/>
  <c r="X318" i="5"/>
  <c r="Y318" i="5" s="1"/>
  <c r="W318" i="5"/>
  <c r="B318" i="5"/>
  <c r="C318" i="5" s="1"/>
  <c r="AH317" i="5"/>
  <c r="AG317" i="5"/>
  <c r="AH316" i="5"/>
  <c r="AG316" i="5"/>
  <c r="X316" i="5"/>
  <c r="Y316" i="5" s="1"/>
  <c r="W316" i="5"/>
  <c r="B316" i="5"/>
  <c r="C316" i="5" s="1"/>
  <c r="AH315" i="5"/>
  <c r="X315" i="5"/>
  <c r="Y315" i="5" s="1"/>
  <c r="W315" i="5"/>
  <c r="B315" i="5"/>
  <c r="AH314" i="5"/>
  <c r="X314" i="5"/>
  <c r="Y314" i="5" s="1"/>
  <c r="W314" i="5"/>
  <c r="B314" i="5"/>
  <c r="C314" i="5" s="1"/>
  <c r="AH313" i="5"/>
  <c r="X313" i="5"/>
  <c r="Y313" i="5" s="1"/>
  <c r="W313" i="5"/>
  <c r="B313" i="5"/>
  <c r="C313" i="5" s="1"/>
  <c r="X312" i="5"/>
  <c r="Y312" i="5" s="1"/>
  <c r="W312" i="5"/>
  <c r="B312" i="5"/>
  <c r="C312" i="5" s="1"/>
  <c r="X311" i="5"/>
  <c r="Y311" i="5" s="1"/>
  <c r="W311" i="5"/>
  <c r="B311" i="5"/>
  <c r="X310" i="5"/>
  <c r="Y310" i="5" s="1"/>
  <c r="W310" i="5"/>
  <c r="B310" i="5"/>
  <c r="C310" i="5" s="1"/>
  <c r="F308" i="5"/>
  <c r="U312" i="5" s="1"/>
  <c r="F307" i="5"/>
  <c r="F322" i="5" s="1"/>
  <c r="F306" i="5"/>
  <c r="AB309" i="5" s="1"/>
  <c r="AA309" i="5" s="1"/>
  <c r="AA305" i="5"/>
  <c r="F303" i="5"/>
  <c r="AH299" i="5"/>
  <c r="AG299" i="5"/>
  <c r="AF299" i="5"/>
  <c r="AE299" i="5"/>
  <c r="AH298" i="5"/>
  <c r="AG298" i="5"/>
  <c r="AE298" i="5"/>
  <c r="AH297" i="5"/>
  <c r="AG297" i="5"/>
  <c r="AE297" i="5"/>
  <c r="W297" i="5"/>
  <c r="E297" i="5"/>
  <c r="AH296" i="5"/>
  <c r="AG296" i="5"/>
  <c r="X296" i="5"/>
  <c r="Y296" i="5" s="1"/>
  <c r="W296" i="5"/>
  <c r="B296" i="5"/>
  <c r="C296" i="5" s="1"/>
  <c r="AH295" i="5"/>
  <c r="AG295" i="5"/>
  <c r="AH294" i="5"/>
  <c r="AG294" i="5"/>
  <c r="X294" i="5"/>
  <c r="Y294" i="5" s="1"/>
  <c r="W294" i="5"/>
  <c r="B294" i="5"/>
  <c r="C294" i="5" s="1"/>
  <c r="AH293" i="5"/>
  <c r="X293" i="5"/>
  <c r="Y293" i="5" s="1"/>
  <c r="W293" i="5"/>
  <c r="B293" i="5"/>
  <c r="C293" i="5" s="1"/>
  <c r="AH292" i="5"/>
  <c r="X292" i="5"/>
  <c r="Y292" i="5" s="1"/>
  <c r="W292" i="5"/>
  <c r="B292" i="5"/>
  <c r="AH291" i="5"/>
  <c r="X291" i="5"/>
  <c r="Y291" i="5" s="1"/>
  <c r="W291" i="5"/>
  <c r="B291" i="5"/>
  <c r="C291" i="5" s="1"/>
  <c r="X290" i="5"/>
  <c r="Y290" i="5" s="1"/>
  <c r="W290" i="5"/>
  <c r="B290" i="5"/>
  <c r="X289" i="5"/>
  <c r="Y289" i="5" s="1"/>
  <c r="W289" i="5"/>
  <c r="B289" i="5"/>
  <c r="X288" i="5"/>
  <c r="Y288" i="5" s="1"/>
  <c r="W288" i="5"/>
  <c r="B288" i="5"/>
  <c r="C288" i="5" s="1"/>
  <c r="F286" i="5"/>
  <c r="U297" i="5" s="1"/>
  <c r="F285" i="5"/>
  <c r="F300" i="5" s="1"/>
  <c r="F284" i="5"/>
  <c r="AB287" i="5" s="1"/>
  <c r="AA287" i="5" s="1"/>
  <c r="AA283" i="5"/>
  <c r="F281" i="5"/>
  <c r="AH277" i="5"/>
  <c r="AG277" i="5"/>
  <c r="AF277" i="5"/>
  <c r="AE277" i="5"/>
  <c r="AH276" i="5"/>
  <c r="AG276" i="5"/>
  <c r="AE276" i="5"/>
  <c r="AH275" i="5"/>
  <c r="AG275" i="5"/>
  <c r="AE275" i="5"/>
  <c r="E275" i="5"/>
  <c r="AH274" i="5"/>
  <c r="AG274" i="5"/>
  <c r="X274" i="5"/>
  <c r="Y274" i="5" s="1"/>
  <c r="W274" i="5"/>
  <c r="B274" i="5"/>
  <c r="C274" i="5" s="1"/>
  <c r="AH273" i="5"/>
  <c r="AG273" i="5"/>
  <c r="AH272" i="5"/>
  <c r="AG272" i="5"/>
  <c r="X272" i="5"/>
  <c r="Y272" i="5" s="1"/>
  <c r="W272" i="5"/>
  <c r="B272" i="5"/>
  <c r="C272" i="5" s="1"/>
  <c r="AH271" i="5"/>
  <c r="X271" i="5"/>
  <c r="Y271" i="5" s="1"/>
  <c r="W271" i="5"/>
  <c r="B271" i="5"/>
  <c r="C271" i="5" s="1"/>
  <c r="AH270" i="5"/>
  <c r="X270" i="5"/>
  <c r="Y270" i="5" s="1"/>
  <c r="W270" i="5"/>
  <c r="B270" i="5"/>
  <c r="AH269" i="5"/>
  <c r="X269" i="5"/>
  <c r="Y269" i="5" s="1"/>
  <c r="W269" i="5"/>
  <c r="B269" i="5"/>
  <c r="C269" i="5" s="1"/>
  <c r="X268" i="5"/>
  <c r="Y268" i="5" s="1"/>
  <c r="W268" i="5"/>
  <c r="B268" i="5"/>
  <c r="X267" i="5"/>
  <c r="Y267" i="5" s="1"/>
  <c r="W267" i="5"/>
  <c r="B267" i="5"/>
  <c r="C267" i="5" s="1"/>
  <c r="X266" i="5"/>
  <c r="Y266" i="5" s="1"/>
  <c r="W266" i="5"/>
  <c r="B266" i="5"/>
  <c r="F264" i="5"/>
  <c r="U271" i="5" s="1"/>
  <c r="F263" i="5"/>
  <c r="F278" i="5" s="1"/>
  <c r="F262" i="5"/>
  <c r="AB265" i="5" s="1"/>
  <c r="AA265" i="5" s="1"/>
  <c r="AA261" i="5"/>
  <c r="F259" i="5"/>
  <c r="AH255" i="5"/>
  <c r="AG255" i="5"/>
  <c r="AF255" i="5"/>
  <c r="AE255" i="5"/>
  <c r="AH254" i="5"/>
  <c r="AG254" i="5"/>
  <c r="AE254" i="5"/>
  <c r="AH253" i="5"/>
  <c r="AG253" i="5"/>
  <c r="AE253" i="5"/>
  <c r="E253" i="5"/>
  <c r="AH252" i="5"/>
  <c r="AG252" i="5"/>
  <c r="X252" i="5"/>
  <c r="Y252" i="5" s="1"/>
  <c r="W252" i="5"/>
  <c r="B252" i="5"/>
  <c r="C252" i="5" s="1"/>
  <c r="AH251" i="5"/>
  <c r="AG251" i="5"/>
  <c r="AH250" i="5"/>
  <c r="AG250" i="5"/>
  <c r="X250" i="5"/>
  <c r="Y250" i="5" s="1"/>
  <c r="W250" i="5"/>
  <c r="B250" i="5"/>
  <c r="C250" i="5" s="1"/>
  <c r="AH249" i="5"/>
  <c r="X249" i="5"/>
  <c r="Y249" i="5" s="1"/>
  <c r="W249" i="5"/>
  <c r="B249" i="5"/>
  <c r="AH248" i="5"/>
  <c r="X248" i="5"/>
  <c r="Y248" i="5" s="1"/>
  <c r="W248" i="5"/>
  <c r="B248" i="5"/>
  <c r="C248" i="5" s="1"/>
  <c r="AH247" i="5"/>
  <c r="X247" i="5"/>
  <c r="Y247" i="5" s="1"/>
  <c r="W247" i="5"/>
  <c r="B247" i="5"/>
  <c r="C247" i="5" s="1"/>
  <c r="X246" i="5"/>
  <c r="Y246" i="5" s="1"/>
  <c r="W246" i="5"/>
  <c r="B246" i="5"/>
  <c r="C246" i="5" s="1"/>
  <c r="X245" i="5"/>
  <c r="Y245" i="5" s="1"/>
  <c r="W245" i="5"/>
  <c r="B245" i="5"/>
  <c r="X244" i="5"/>
  <c r="Y244" i="5" s="1"/>
  <c r="W244" i="5"/>
  <c r="B244" i="5"/>
  <c r="C244" i="5" s="1"/>
  <c r="F242" i="5"/>
  <c r="U252" i="5" s="1"/>
  <c r="F241" i="5"/>
  <c r="F256" i="5" s="1"/>
  <c r="F240" i="5"/>
  <c r="AB243" i="5" s="1"/>
  <c r="AA243" i="5" s="1"/>
  <c r="AA239" i="5"/>
  <c r="F237" i="5"/>
  <c r="AH233" i="5"/>
  <c r="AG233" i="5"/>
  <c r="AF233" i="5"/>
  <c r="AE233" i="5"/>
  <c r="AH232" i="5"/>
  <c r="AG232" i="5"/>
  <c r="AE232" i="5"/>
  <c r="AH231" i="5"/>
  <c r="AG231" i="5"/>
  <c r="AE231" i="5"/>
  <c r="W231" i="5"/>
  <c r="E231" i="5"/>
  <c r="AH230" i="5"/>
  <c r="AG230" i="5"/>
  <c r="X230" i="5"/>
  <c r="Y230" i="5" s="1"/>
  <c r="W230" i="5"/>
  <c r="B230" i="5"/>
  <c r="C230" i="5" s="1"/>
  <c r="AH229" i="5"/>
  <c r="AG229" i="5"/>
  <c r="AH228" i="5"/>
  <c r="AG228" i="5"/>
  <c r="X228" i="5"/>
  <c r="Y228" i="5" s="1"/>
  <c r="W228" i="5"/>
  <c r="B228" i="5"/>
  <c r="C228" i="5" s="1"/>
  <c r="AH227" i="5"/>
  <c r="X227" i="5"/>
  <c r="Y227" i="5" s="1"/>
  <c r="W227" i="5"/>
  <c r="B227" i="5"/>
  <c r="C227" i="5" s="1"/>
  <c r="AH226" i="5"/>
  <c r="X226" i="5"/>
  <c r="Y226" i="5" s="1"/>
  <c r="W226" i="5"/>
  <c r="B226" i="5"/>
  <c r="C226" i="5" s="1"/>
  <c r="AH225" i="5"/>
  <c r="X225" i="5"/>
  <c r="Y225" i="5" s="1"/>
  <c r="W225" i="5"/>
  <c r="B225" i="5"/>
  <c r="X224" i="5"/>
  <c r="Y224" i="5" s="1"/>
  <c r="W224" i="5"/>
  <c r="B224" i="5"/>
  <c r="C224" i="5" s="1"/>
  <c r="X223" i="5"/>
  <c r="Y223" i="5" s="1"/>
  <c r="W223" i="5"/>
  <c r="B223" i="5"/>
  <c r="C223" i="5" s="1"/>
  <c r="X222" i="5"/>
  <c r="Y222" i="5" s="1"/>
  <c r="W222" i="5"/>
  <c r="B222" i="5"/>
  <c r="C222" i="5" s="1"/>
  <c r="F220" i="5"/>
  <c r="U230" i="5" s="1"/>
  <c r="F219" i="5"/>
  <c r="F234" i="5" s="1"/>
  <c r="F218" i="5"/>
  <c r="AB221" i="5" s="1"/>
  <c r="AA221" i="5" s="1"/>
  <c r="AA217" i="5"/>
  <c r="F215" i="5"/>
  <c r="AH211" i="5"/>
  <c r="AG211" i="5"/>
  <c r="AF211" i="5"/>
  <c r="AE211" i="5"/>
  <c r="AH210" i="5"/>
  <c r="AG210" i="5"/>
  <c r="AE210" i="5"/>
  <c r="AH209" i="5"/>
  <c r="AG209" i="5"/>
  <c r="AE209" i="5"/>
  <c r="E209" i="5"/>
  <c r="AH208" i="5"/>
  <c r="AG208" i="5"/>
  <c r="X208" i="5"/>
  <c r="Y208" i="5" s="1"/>
  <c r="W208" i="5"/>
  <c r="B208" i="5"/>
  <c r="C208" i="5" s="1"/>
  <c r="AH207" i="5"/>
  <c r="AG207" i="5"/>
  <c r="AH206" i="5"/>
  <c r="AG206" i="5"/>
  <c r="X206" i="5"/>
  <c r="Y206" i="5" s="1"/>
  <c r="W206" i="5"/>
  <c r="B206" i="5"/>
  <c r="C206" i="5" s="1"/>
  <c r="AH205" i="5"/>
  <c r="X205" i="5"/>
  <c r="Y205" i="5" s="1"/>
  <c r="W205" i="5"/>
  <c r="B205" i="5"/>
  <c r="AH204" i="5"/>
  <c r="X204" i="5"/>
  <c r="Y204" i="5" s="1"/>
  <c r="W204" i="5"/>
  <c r="B204" i="5"/>
  <c r="C204" i="5" s="1"/>
  <c r="AH203" i="5"/>
  <c r="X203" i="5"/>
  <c r="Y203" i="5" s="1"/>
  <c r="W203" i="5"/>
  <c r="B203" i="5"/>
  <c r="X202" i="5"/>
  <c r="Y202" i="5" s="1"/>
  <c r="W202" i="5"/>
  <c r="B202" i="5"/>
  <c r="C202" i="5" s="1"/>
  <c r="X201" i="5"/>
  <c r="Y201" i="5" s="1"/>
  <c r="W201" i="5"/>
  <c r="B201" i="5"/>
  <c r="X200" i="5"/>
  <c r="Y200" i="5" s="1"/>
  <c r="W200" i="5"/>
  <c r="B200" i="5"/>
  <c r="C200" i="5" s="1"/>
  <c r="F198" i="5"/>
  <c r="U202" i="5" s="1"/>
  <c r="F197" i="5"/>
  <c r="F212" i="5" s="1"/>
  <c r="F196" i="5"/>
  <c r="AB199" i="5" s="1"/>
  <c r="AA199" i="5" s="1"/>
  <c r="AA195" i="5"/>
  <c r="F193" i="5"/>
  <c r="AH189" i="5"/>
  <c r="AG189" i="5"/>
  <c r="AF189" i="5"/>
  <c r="AE189" i="5"/>
  <c r="AH188" i="5"/>
  <c r="AG188" i="5"/>
  <c r="AE188" i="5"/>
  <c r="AH187" i="5"/>
  <c r="AG187" i="5"/>
  <c r="AE187" i="5"/>
  <c r="W187" i="5"/>
  <c r="E187" i="5"/>
  <c r="AH186" i="5"/>
  <c r="AG186" i="5"/>
  <c r="X186" i="5"/>
  <c r="Y186" i="5" s="1"/>
  <c r="W186" i="5"/>
  <c r="B186" i="5"/>
  <c r="C186" i="5" s="1"/>
  <c r="AH185" i="5"/>
  <c r="AG185" i="5"/>
  <c r="AH184" i="5"/>
  <c r="AG184" i="5"/>
  <c r="X184" i="5"/>
  <c r="Y184" i="5" s="1"/>
  <c r="W184" i="5"/>
  <c r="B184" i="5"/>
  <c r="C184" i="5" s="1"/>
  <c r="AH183" i="5"/>
  <c r="X183" i="5"/>
  <c r="Y183" i="5" s="1"/>
  <c r="W183" i="5"/>
  <c r="B183" i="5"/>
  <c r="C183" i="5" s="1"/>
  <c r="AH182" i="5"/>
  <c r="X182" i="5"/>
  <c r="Y182" i="5" s="1"/>
  <c r="W182" i="5"/>
  <c r="B182" i="5"/>
  <c r="AH181" i="5"/>
  <c r="X181" i="5"/>
  <c r="Y181" i="5" s="1"/>
  <c r="W181" i="5"/>
  <c r="B181" i="5"/>
  <c r="C181" i="5" s="1"/>
  <c r="X180" i="5"/>
  <c r="Y180" i="5" s="1"/>
  <c r="W180" i="5"/>
  <c r="B180" i="5"/>
  <c r="X179" i="5"/>
  <c r="Y179" i="5" s="1"/>
  <c r="W179" i="5"/>
  <c r="B179" i="5"/>
  <c r="X178" i="5"/>
  <c r="Y178" i="5" s="1"/>
  <c r="W178" i="5"/>
  <c r="B178" i="5"/>
  <c r="F176" i="5"/>
  <c r="H176" i="5" s="1"/>
  <c r="F175" i="5"/>
  <c r="F190" i="5" s="1"/>
  <c r="F174" i="5"/>
  <c r="AB177" i="5" s="1"/>
  <c r="AA177" i="5" s="1"/>
  <c r="AA173" i="5"/>
  <c r="F171" i="5"/>
  <c r="AH167" i="5"/>
  <c r="AG167" i="5"/>
  <c r="AF167" i="5"/>
  <c r="AE167" i="5"/>
  <c r="AH166" i="5"/>
  <c r="AG166" i="5"/>
  <c r="AE166" i="5"/>
  <c r="AH165" i="5"/>
  <c r="AG165" i="5"/>
  <c r="AE165" i="5"/>
  <c r="E165" i="5"/>
  <c r="AH164" i="5"/>
  <c r="AG164" i="5"/>
  <c r="X164" i="5"/>
  <c r="Y164" i="5" s="1"/>
  <c r="W164" i="5"/>
  <c r="B164" i="5"/>
  <c r="C164" i="5" s="1"/>
  <c r="AH163" i="5"/>
  <c r="AG163" i="5"/>
  <c r="AH162" i="5"/>
  <c r="AG162" i="5"/>
  <c r="X162" i="5"/>
  <c r="Y162" i="5" s="1"/>
  <c r="W162" i="5"/>
  <c r="B162" i="5"/>
  <c r="C162" i="5" s="1"/>
  <c r="AH161" i="5"/>
  <c r="X161" i="5"/>
  <c r="Y161" i="5" s="1"/>
  <c r="W161" i="5"/>
  <c r="B161" i="5"/>
  <c r="AH160" i="5"/>
  <c r="X160" i="5"/>
  <c r="Y160" i="5" s="1"/>
  <c r="W160" i="5"/>
  <c r="B160" i="5"/>
  <c r="AH159" i="5"/>
  <c r="X159" i="5"/>
  <c r="Y159" i="5" s="1"/>
  <c r="W159" i="5"/>
  <c r="B159" i="5"/>
  <c r="C159" i="5" s="1"/>
  <c r="X158" i="5"/>
  <c r="Y158" i="5" s="1"/>
  <c r="W158" i="5"/>
  <c r="B158" i="5"/>
  <c r="X157" i="5"/>
  <c r="Y157" i="5" s="1"/>
  <c r="W157" i="5"/>
  <c r="B157" i="5"/>
  <c r="X156" i="5"/>
  <c r="Y156" i="5" s="1"/>
  <c r="W156" i="5"/>
  <c r="B156" i="5"/>
  <c r="C156" i="5" s="1"/>
  <c r="F154" i="5"/>
  <c r="U164" i="5" s="1"/>
  <c r="F153" i="5"/>
  <c r="F168" i="5" s="1"/>
  <c r="F152" i="5"/>
  <c r="AB155" i="5" s="1"/>
  <c r="AA155" i="5" s="1"/>
  <c r="AA151" i="5"/>
  <c r="F149" i="5"/>
  <c r="AH145" i="5"/>
  <c r="AG145" i="5"/>
  <c r="AF145" i="5"/>
  <c r="AE145" i="5"/>
  <c r="AH144" i="5"/>
  <c r="AG144" i="5"/>
  <c r="AE144" i="5"/>
  <c r="AH143" i="5"/>
  <c r="AG143" i="5"/>
  <c r="AE143" i="5"/>
  <c r="W143" i="5"/>
  <c r="E143" i="5"/>
  <c r="AH142" i="5"/>
  <c r="AG142" i="5"/>
  <c r="X142" i="5"/>
  <c r="Y142" i="5" s="1"/>
  <c r="W142" i="5"/>
  <c r="B142" i="5"/>
  <c r="C142" i="5" s="1"/>
  <c r="AH141" i="5"/>
  <c r="AG141" i="5"/>
  <c r="AH140" i="5"/>
  <c r="AG140" i="5"/>
  <c r="X140" i="5"/>
  <c r="Y140" i="5" s="1"/>
  <c r="W140" i="5"/>
  <c r="B140" i="5"/>
  <c r="C140" i="5" s="1"/>
  <c r="AH139" i="5"/>
  <c r="X139" i="5"/>
  <c r="Y139" i="5" s="1"/>
  <c r="W139" i="5"/>
  <c r="B139" i="5"/>
  <c r="AH138" i="5"/>
  <c r="X138" i="5"/>
  <c r="Y138" i="5" s="1"/>
  <c r="W138" i="5"/>
  <c r="B138" i="5"/>
  <c r="C138" i="5" s="1"/>
  <c r="AH137" i="5"/>
  <c r="X137" i="5"/>
  <c r="Y137" i="5" s="1"/>
  <c r="W137" i="5"/>
  <c r="B137" i="5"/>
  <c r="X136" i="5"/>
  <c r="Y136" i="5" s="1"/>
  <c r="W136" i="5"/>
  <c r="B136" i="5"/>
  <c r="C136" i="5" s="1"/>
  <c r="X135" i="5"/>
  <c r="Y135" i="5" s="1"/>
  <c r="W135" i="5"/>
  <c r="B135" i="5"/>
  <c r="X134" i="5"/>
  <c r="Y134" i="5" s="1"/>
  <c r="W134" i="5"/>
  <c r="B134" i="5"/>
  <c r="C134" i="5" s="1"/>
  <c r="F132" i="5"/>
  <c r="U136" i="5" s="1"/>
  <c r="F131" i="5"/>
  <c r="F146" i="5" s="1"/>
  <c r="F130" i="5"/>
  <c r="AB133" i="5" s="1"/>
  <c r="AA133" i="5" s="1"/>
  <c r="AA129" i="5"/>
  <c r="F127" i="5"/>
  <c r="AH123" i="5"/>
  <c r="AG123" i="5"/>
  <c r="AF123" i="5"/>
  <c r="AE123" i="5"/>
  <c r="AH122" i="5"/>
  <c r="AG122" i="5"/>
  <c r="AE122" i="5"/>
  <c r="AH121" i="5"/>
  <c r="AG121" i="5"/>
  <c r="AE121" i="5"/>
  <c r="E121" i="5"/>
  <c r="AH120" i="5"/>
  <c r="AG120" i="5"/>
  <c r="X120" i="5"/>
  <c r="Y120" i="5" s="1"/>
  <c r="W120" i="5"/>
  <c r="B120" i="5"/>
  <c r="C120" i="5" s="1"/>
  <c r="AH119" i="5"/>
  <c r="AG119" i="5"/>
  <c r="AH118" i="5"/>
  <c r="AG118" i="5"/>
  <c r="X118" i="5"/>
  <c r="Y118" i="5" s="1"/>
  <c r="W118" i="5"/>
  <c r="B118" i="5"/>
  <c r="C118" i="5" s="1"/>
  <c r="AH117" i="5"/>
  <c r="X117" i="5"/>
  <c r="Y117" i="5" s="1"/>
  <c r="W117" i="5"/>
  <c r="B117" i="5"/>
  <c r="AH116" i="5"/>
  <c r="X116" i="5"/>
  <c r="Y116" i="5" s="1"/>
  <c r="W116" i="5"/>
  <c r="B116" i="5"/>
  <c r="C116" i="5" s="1"/>
  <c r="AH115" i="5"/>
  <c r="X115" i="5"/>
  <c r="Y115" i="5" s="1"/>
  <c r="W115" i="5"/>
  <c r="B115" i="5"/>
  <c r="X114" i="5"/>
  <c r="Y114" i="5" s="1"/>
  <c r="W114" i="5"/>
  <c r="B114" i="5"/>
  <c r="C114" i="5" s="1"/>
  <c r="X113" i="5"/>
  <c r="Y113" i="5" s="1"/>
  <c r="W113" i="5"/>
  <c r="B113" i="5"/>
  <c r="C113" i="5" s="1"/>
  <c r="X112" i="5"/>
  <c r="Y112" i="5" s="1"/>
  <c r="W112" i="5"/>
  <c r="B112" i="5"/>
  <c r="C112" i="5" s="1"/>
  <c r="F110" i="5"/>
  <c r="U118" i="5" s="1"/>
  <c r="F109" i="5"/>
  <c r="F124" i="5" s="1"/>
  <c r="F108" i="5"/>
  <c r="AB111" i="5" s="1"/>
  <c r="AA111" i="5" s="1"/>
  <c r="AA107" i="5"/>
  <c r="F105" i="5"/>
  <c r="AH101" i="5"/>
  <c r="AG101" i="5"/>
  <c r="AF101" i="5"/>
  <c r="AE101" i="5"/>
  <c r="AH100" i="5"/>
  <c r="AG100" i="5"/>
  <c r="AE100" i="5"/>
  <c r="AH99" i="5"/>
  <c r="AG99" i="5"/>
  <c r="AE99" i="5"/>
  <c r="E99" i="5"/>
  <c r="Y99" i="5" s="1"/>
  <c r="AH98" i="5"/>
  <c r="AG98" i="5"/>
  <c r="X98" i="5"/>
  <c r="Y98" i="5" s="1"/>
  <c r="W98" i="5"/>
  <c r="B98" i="5"/>
  <c r="C98" i="5" s="1"/>
  <c r="AH97" i="5"/>
  <c r="AG97" i="5"/>
  <c r="AH96" i="5"/>
  <c r="AG96" i="5"/>
  <c r="X96" i="5"/>
  <c r="Y96" i="5" s="1"/>
  <c r="B96" i="5" s="1"/>
  <c r="C96" i="5" s="1"/>
  <c r="AH95" i="5"/>
  <c r="X95" i="5"/>
  <c r="Y95" i="5" s="1"/>
  <c r="B95" i="5" s="1"/>
  <c r="AH94" i="5"/>
  <c r="X94" i="5"/>
  <c r="Y94" i="5" s="1"/>
  <c r="B94" i="5" s="1"/>
  <c r="AH93" i="5"/>
  <c r="X93" i="5"/>
  <c r="Y93" i="5" s="1"/>
  <c r="B93" i="5" s="1"/>
  <c r="C93" i="5" s="1"/>
  <c r="X92" i="5"/>
  <c r="Y92" i="5" s="1"/>
  <c r="B92" i="5" s="1"/>
  <c r="X91" i="5"/>
  <c r="Y91" i="5" s="1"/>
  <c r="B91" i="5" s="1"/>
  <c r="C91" i="5" s="1"/>
  <c r="X90" i="5"/>
  <c r="Y90" i="5" s="1"/>
  <c r="B90" i="5" s="1"/>
  <c r="F88" i="5"/>
  <c r="F87" i="5"/>
  <c r="F102" i="5" s="1"/>
  <c r="F86" i="5"/>
  <c r="AB89" i="5" s="1"/>
  <c r="AA89" i="5" s="1"/>
  <c r="AA85" i="5"/>
  <c r="F83" i="5"/>
  <c r="AH79" i="5"/>
  <c r="AG79" i="5"/>
  <c r="AF79" i="5"/>
  <c r="AE79" i="5"/>
  <c r="AH78" i="5"/>
  <c r="AG78" i="5"/>
  <c r="AE78" i="5"/>
  <c r="AH77" i="5"/>
  <c r="AG77" i="5"/>
  <c r="AE77" i="5"/>
  <c r="E77" i="5"/>
  <c r="Y77" i="5" s="1"/>
  <c r="AH76" i="5"/>
  <c r="AG76" i="5"/>
  <c r="X76" i="5"/>
  <c r="Y76" i="5" s="1"/>
  <c r="W76" i="5"/>
  <c r="B76" i="5"/>
  <c r="C76" i="5" s="1"/>
  <c r="AH75" i="5"/>
  <c r="AG75" i="5"/>
  <c r="AH74" i="5"/>
  <c r="AG74" i="5"/>
  <c r="X74" i="5"/>
  <c r="Y74" i="5" s="1"/>
  <c r="W74" i="5"/>
  <c r="B74" i="5"/>
  <c r="C74" i="5" s="1"/>
  <c r="AH73" i="5"/>
  <c r="X73" i="5"/>
  <c r="Y73" i="5" s="1"/>
  <c r="W73" i="5"/>
  <c r="B73" i="5"/>
  <c r="AH72" i="5"/>
  <c r="X72" i="5"/>
  <c r="Y72" i="5" s="1"/>
  <c r="W72" i="5"/>
  <c r="B72" i="5"/>
  <c r="C72" i="5" s="1"/>
  <c r="AH71" i="5"/>
  <c r="X71" i="5"/>
  <c r="Y71" i="5" s="1"/>
  <c r="W71" i="5"/>
  <c r="B71" i="5"/>
  <c r="C71" i="5" s="1"/>
  <c r="X70" i="5"/>
  <c r="Y70" i="5" s="1"/>
  <c r="W70" i="5"/>
  <c r="B70" i="5"/>
  <c r="C70" i="5" s="1"/>
  <c r="F65" i="5"/>
  <c r="F80" i="5" s="1"/>
  <c r="F64" i="5"/>
  <c r="AB67" i="5" s="1"/>
  <c r="AA67" i="5" s="1"/>
  <c r="F66" i="5" s="1"/>
  <c r="AA63" i="5"/>
  <c r="AB45" i="5"/>
  <c r="AA45" i="5" s="1"/>
  <c r="F61" i="5"/>
  <c r="AH57" i="5"/>
  <c r="AG57" i="5"/>
  <c r="AF57" i="5"/>
  <c r="AE57" i="5"/>
  <c r="AH56" i="5"/>
  <c r="AG56" i="5"/>
  <c r="AE56" i="5"/>
  <c r="AH55" i="5"/>
  <c r="AG55" i="5"/>
  <c r="AE55" i="5"/>
  <c r="E55" i="5"/>
  <c r="AH54" i="5"/>
  <c r="AG54" i="5"/>
  <c r="X54" i="5"/>
  <c r="Y54" i="5" s="1"/>
  <c r="W54" i="5"/>
  <c r="B54" i="5"/>
  <c r="C54" i="5" s="1"/>
  <c r="AH53" i="5"/>
  <c r="AG53" i="5"/>
  <c r="AH52" i="5"/>
  <c r="AG52" i="5"/>
  <c r="X52" i="5"/>
  <c r="Y52" i="5" s="1"/>
  <c r="W52" i="5"/>
  <c r="B52" i="5"/>
  <c r="C52" i="5" s="1"/>
  <c r="AH51" i="5"/>
  <c r="X51" i="5"/>
  <c r="Y51" i="5" s="1"/>
  <c r="W51" i="5"/>
  <c r="B51" i="5"/>
  <c r="AH50" i="5"/>
  <c r="X50" i="5"/>
  <c r="Y50" i="5" s="1"/>
  <c r="W50" i="5"/>
  <c r="B50" i="5"/>
  <c r="C50" i="5" s="1"/>
  <c r="AH49" i="5"/>
  <c r="X49" i="5"/>
  <c r="Y49" i="5" s="1"/>
  <c r="W49" i="5"/>
  <c r="B49" i="5"/>
  <c r="X48" i="5"/>
  <c r="Y48" i="5" s="1"/>
  <c r="W48" i="5"/>
  <c r="B48" i="5"/>
  <c r="C48" i="5" s="1"/>
  <c r="F44" i="5"/>
  <c r="F43" i="5"/>
  <c r="F58" i="5" s="1"/>
  <c r="AA41" i="5"/>
  <c r="X69" i="5" l="1"/>
  <c r="Y69" i="5" s="1"/>
  <c r="B69" i="5" s="1"/>
  <c r="X46" i="5"/>
  <c r="Y46" i="5" s="1"/>
  <c r="X47" i="5"/>
  <c r="Y47" i="5" s="1"/>
  <c r="U315" i="5"/>
  <c r="Y426" i="5"/>
  <c r="X76" i="14"/>
  <c r="X68" i="14"/>
  <c r="X70" i="14"/>
  <c r="U249" i="5"/>
  <c r="U246" i="5"/>
  <c r="I154" i="5"/>
  <c r="C268" i="5"/>
  <c r="H154" i="5"/>
  <c r="Y429" i="5"/>
  <c r="B339" i="5"/>
  <c r="B341" i="5" s="1"/>
  <c r="C161" i="5"/>
  <c r="U403" i="5"/>
  <c r="U178" i="5"/>
  <c r="C422" i="5"/>
  <c r="U226" i="5"/>
  <c r="H330" i="5"/>
  <c r="C95" i="5"/>
  <c r="H88" i="5"/>
  <c r="W91" i="5" s="1"/>
  <c r="I330" i="5"/>
  <c r="U356" i="5"/>
  <c r="E254" i="5"/>
  <c r="U360" i="5"/>
  <c r="I110" i="5"/>
  <c r="U182" i="5"/>
  <c r="H287" i="5"/>
  <c r="U288" i="5"/>
  <c r="U337" i="5"/>
  <c r="H353" i="5"/>
  <c r="V357" i="5" s="1"/>
  <c r="U112" i="5"/>
  <c r="U180" i="5"/>
  <c r="U354" i="5"/>
  <c r="U428" i="5"/>
  <c r="E166" i="5"/>
  <c r="H308" i="5"/>
  <c r="U314" i="5"/>
  <c r="C334" i="5"/>
  <c r="I176" i="5"/>
  <c r="U310" i="5"/>
  <c r="Y425" i="5"/>
  <c r="U138" i="5"/>
  <c r="H177" i="5"/>
  <c r="V186" i="5" s="1"/>
  <c r="C249" i="5"/>
  <c r="U114" i="5"/>
  <c r="U181" i="5"/>
  <c r="U184" i="5"/>
  <c r="U290" i="5"/>
  <c r="I66" i="14"/>
  <c r="U54" i="14"/>
  <c r="E15" i="14"/>
  <c r="B237" i="14" s="1"/>
  <c r="H110" i="14"/>
  <c r="C226" i="14"/>
  <c r="Y363" i="14"/>
  <c r="E386" i="14"/>
  <c r="Y426" i="14"/>
  <c r="C161" i="14"/>
  <c r="H67" i="14"/>
  <c r="V77" i="14" s="1"/>
  <c r="Y77" i="14" s="1"/>
  <c r="I110" i="14"/>
  <c r="Y272" i="14"/>
  <c r="U76" i="14"/>
  <c r="Y182" i="14"/>
  <c r="U77" i="14"/>
  <c r="H154" i="14"/>
  <c r="U160" i="14"/>
  <c r="Y341" i="14"/>
  <c r="H353" i="14"/>
  <c r="V363" i="14" s="1"/>
  <c r="I220" i="14"/>
  <c r="H111" i="14"/>
  <c r="V121" i="14" s="1"/>
  <c r="U112" i="14"/>
  <c r="Y118" i="14"/>
  <c r="H155" i="14"/>
  <c r="V165" i="14" s="1"/>
  <c r="U70" i="14"/>
  <c r="Y358" i="14"/>
  <c r="U93" i="14"/>
  <c r="Y96" i="14"/>
  <c r="Y116" i="14"/>
  <c r="U156" i="14"/>
  <c r="Y249" i="14"/>
  <c r="H286" i="14"/>
  <c r="C310" i="14"/>
  <c r="U442" i="14"/>
  <c r="Y140" i="14"/>
  <c r="I286" i="14"/>
  <c r="U291" i="14"/>
  <c r="U294" i="14"/>
  <c r="Y314" i="14"/>
  <c r="H66" i="14"/>
  <c r="W76" i="14" s="1"/>
  <c r="U120" i="14"/>
  <c r="V160" i="14"/>
  <c r="Y271" i="14"/>
  <c r="H287" i="14"/>
  <c r="V291" i="14" s="1"/>
  <c r="C354" i="14"/>
  <c r="Y315" i="14"/>
  <c r="U354" i="14"/>
  <c r="Y227" i="14"/>
  <c r="U288" i="14"/>
  <c r="Y402" i="14"/>
  <c r="C51" i="14"/>
  <c r="V113" i="14"/>
  <c r="C117" i="14"/>
  <c r="Y316" i="14"/>
  <c r="Y336" i="14"/>
  <c r="Y359" i="14"/>
  <c r="U51" i="14"/>
  <c r="U98" i="14"/>
  <c r="U158" i="14"/>
  <c r="U292" i="14"/>
  <c r="U121" i="14"/>
  <c r="U161" i="14"/>
  <c r="Y228" i="14"/>
  <c r="U403" i="14"/>
  <c r="Y428" i="14"/>
  <c r="U224" i="14"/>
  <c r="U296" i="14"/>
  <c r="H352" i="14"/>
  <c r="U313" i="14"/>
  <c r="Y404" i="14"/>
  <c r="U228" i="14"/>
  <c r="Y384" i="14"/>
  <c r="U49" i="14"/>
  <c r="Y139" i="14"/>
  <c r="U159" i="14"/>
  <c r="U165" i="14"/>
  <c r="Y274" i="14"/>
  <c r="U293" i="14"/>
  <c r="C376" i="14"/>
  <c r="C380" i="14"/>
  <c r="U290" i="14"/>
  <c r="U360" i="14"/>
  <c r="J110" i="14"/>
  <c r="V162" i="14"/>
  <c r="U357" i="14"/>
  <c r="F20" i="14"/>
  <c r="B141" i="14"/>
  <c r="B143" i="14" s="1"/>
  <c r="U68" i="14"/>
  <c r="U90" i="14"/>
  <c r="Y98" i="14"/>
  <c r="C134" i="14"/>
  <c r="Y142" i="14"/>
  <c r="C204" i="14"/>
  <c r="U226" i="14"/>
  <c r="C268" i="14"/>
  <c r="V293" i="14"/>
  <c r="C312" i="14"/>
  <c r="H418" i="14"/>
  <c r="U422" i="14"/>
  <c r="C425" i="14"/>
  <c r="U447" i="14"/>
  <c r="Y450" i="14"/>
  <c r="Y161" i="14"/>
  <c r="Y248" i="14"/>
  <c r="Y252" i="14"/>
  <c r="I418" i="14"/>
  <c r="U425" i="14"/>
  <c r="Y138" i="14"/>
  <c r="U401" i="14"/>
  <c r="H419" i="14"/>
  <c r="V426" i="14" s="1"/>
  <c r="U429" i="14"/>
  <c r="C135" i="14"/>
  <c r="C158" i="14"/>
  <c r="C205" i="14"/>
  <c r="C224" i="14"/>
  <c r="Y250" i="14"/>
  <c r="Y340" i="14"/>
  <c r="Y382" i="14"/>
  <c r="E408" i="14"/>
  <c r="U423" i="14"/>
  <c r="U445" i="14"/>
  <c r="U95" i="14"/>
  <c r="Y186" i="14"/>
  <c r="B273" i="14"/>
  <c r="B275" i="14" s="1"/>
  <c r="B276" i="14" s="1"/>
  <c r="B427" i="14"/>
  <c r="B429" i="14" s="1"/>
  <c r="U426" i="14"/>
  <c r="V158" i="14"/>
  <c r="Y184" i="14"/>
  <c r="C183" i="14"/>
  <c r="Y205" i="14"/>
  <c r="Y293" i="14"/>
  <c r="Y296" i="14"/>
  <c r="V294" i="14"/>
  <c r="Y297" i="14"/>
  <c r="U358" i="14"/>
  <c r="U376" i="14"/>
  <c r="U420" i="14"/>
  <c r="I440" i="14"/>
  <c r="Y448" i="14"/>
  <c r="Y143" i="14"/>
  <c r="J154" i="14"/>
  <c r="U164" i="14"/>
  <c r="U183" i="14"/>
  <c r="U202" i="14"/>
  <c r="E254" i="14"/>
  <c r="C289" i="14"/>
  <c r="B339" i="14"/>
  <c r="B341" i="14" s="1"/>
  <c r="B342" i="14" s="1"/>
  <c r="B383" i="14"/>
  <c r="B385" i="14" s="1"/>
  <c r="B386" i="14" s="1"/>
  <c r="Y406" i="14"/>
  <c r="Y120" i="14"/>
  <c r="H220" i="14"/>
  <c r="V117" i="14"/>
  <c r="V292" i="14"/>
  <c r="Y231" i="14"/>
  <c r="Y425" i="14"/>
  <c r="U424" i="14"/>
  <c r="U114" i="14"/>
  <c r="B229" i="14"/>
  <c r="I242" i="14"/>
  <c r="Y338" i="14"/>
  <c r="Y360" i="14"/>
  <c r="U362" i="14"/>
  <c r="C377" i="14"/>
  <c r="C421" i="14"/>
  <c r="U181" i="14"/>
  <c r="Y275" i="14"/>
  <c r="U384" i="14"/>
  <c r="Y446" i="14"/>
  <c r="E100" i="14"/>
  <c r="E122" i="14"/>
  <c r="V115" i="14"/>
  <c r="B207" i="14"/>
  <c r="B209" i="14" s="1"/>
  <c r="U315" i="14"/>
  <c r="U359" i="14"/>
  <c r="C381" i="14"/>
  <c r="C403" i="14"/>
  <c r="U450" i="14"/>
  <c r="Y294" i="14"/>
  <c r="C290" i="14"/>
  <c r="E188" i="14"/>
  <c r="Y362" i="14"/>
  <c r="C358" i="14"/>
  <c r="Y51" i="14"/>
  <c r="H132" i="14"/>
  <c r="U139" i="14"/>
  <c r="U137" i="14"/>
  <c r="U142" i="14"/>
  <c r="U134" i="14"/>
  <c r="U136" i="14"/>
  <c r="U140" i="14"/>
  <c r="U138" i="14"/>
  <c r="W143" i="14"/>
  <c r="H133" i="14"/>
  <c r="B7" i="14"/>
  <c r="I132" i="14"/>
  <c r="B295" i="14"/>
  <c r="B163" i="14"/>
  <c r="E166" i="14"/>
  <c r="Y160" i="14"/>
  <c r="B259" i="14"/>
  <c r="U271" i="14"/>
  <c r="U269" i="14"/>
  <c r="U274" i="14"/>
  <c r="U266" i="14"/>
  <c r="U268" i="14"/>
  <c r="U272" i="14"/>
  <c r="U270" i="14"/>
  <c r="H265" i="14"/>
  <c r="U275" i="14"/>
  <c r="I264" i="14"/>
  <c r="H264" i="14"/>
  <c r="B405" i="14"/>
  <c r="Y403" i="14"/>
  <c r="C399" i="14"/>
  <c r="Y117" i="14"/>
  <c r="C113" i="14"/>
  <c r="B119" i="14"/>
  <c r="C181" i="14"/>
  <c r="V355" i="14"/>
  <c r="V359" i="14"/>
  <c r="V357" i="14"/>
  <c r="V362" i="14"/>
  <c r="V354" i="14"/>
  <c r="V356" i="14"/>
  <c r="V360" i="14"/>
  <c r="V358" i="14"/>
  <c r="J220" i="14"/>
  <c r="V231" i="14"/>
  <c r="V223" i="14"/>
  <c r="V227" i="14"/>
  <c r="V225" i="14"/>
  <c r="V230" i="14"/>
  <c r="V222" i="14"/>
  <c r="V224" i="14"/>
  <c r="V228" i="14"/>
  <c r="V226" i="14"/>
  <c r="B361" i="14"/>
  <c r="B185" i="14"/>
  <c r="B231" i="14"/>
  <c r="U333" i="14"/>
  <c r="V429" i="14"/>
  <c r="U209" i="14"/>
  <c r="C222" i="14"/>
  <c r="C247" i="14"/>
  <c r="C249" i="14"/>
  <c r="B251" i="14"/>
  <c r="H330" i="14"/>
  <c r="C356" i="14"/>
  <c r="U399" i="14"/>
  <c r="C424" i="14"/>
  <c r="C28" i="14"/>
  <c r="H44" i="14"/>
  <c r="W54" i="14" s="1"/>
  <c r="Y54" i="14" s="1"/>
  <c r="B54" i="14" s="1"/>
  <c r="C54" i="14" s="1"/>
  <c r="U72" i="14"/>
  <c r="U74" i="14"/>
  <c r="U113" i="14"/>
  <c r="C138" i="14"/>
  <c r="V156" i="14"/>
  <c r="V164" i="14"/>
  <c r="C179" i="14"/>
  <c r="H199" i="14"/>
  <c r="J198" i="14" s="1"/>
  <c r="U222" i="14"/>
  <c r="U230" i="14"/>
  <c r="U247" i="14"/>
  <c r="U249" i="14"/>
  <c r="C288" i="14"/>
  <c r="V290" i="14"/>
  <c r="C313" i="14"/>
  <c r="C315" i="14"/>
  <c r="B317" i="14"/>
  <c r="Y318" i="14"/>
  <c r="I330" i="14"/>
  <c r="Y337" i="14"/>
  <c r="U356" i="14"/>
  <c r="H396" i="14"/>
  <c r="C422" i="14"/>
  <c r="E452" i="14"/>
  <c r="W209" i="14"/>
  <c r="U341" i="14"/>
  <c r="I396" i="14"/>
  <c r="V424" i="14"/>
  <c r="I44" i="14"/>
  <c r="U179" i="14"/>
  <c r="Y226" i="14"/>
  <c r="C24" i="14"/>
  <c r="U55" i="14"/>
  <c r="C93" i="14"/>
  <c r="C97" i="14" s="1"/>
  <c r="C99" i="14" s="1"/>
  <c r="C95" i="14"/>
  <c r="B97" i="14"/>
  <c r="H176" i="14"/>
  <c r="C202" i="14"/>
  <c r="U204" i="14"/>
  <c r="U206" i="14"/>
  <c r="E232" i="14"/>
  <c r="U245" i="14"/>
  <c r="C270" i="14"/>
  <c r="W275" i="14"/>
  <c r="Y292" i="14"/>
  <c r="C311" i="14"/>
  <c r="H331" i="14"/>
  <c r="U379" i="14"/>
  <c r="U381" i="14"/>
  <c r="U407" i="14"/>
  <c r="C420" i="14"/>
  <c r="V422" i="14"/>
  <c r="C445" i="14"/>
  <c r="C447" i="14"/>
  <c r="B449" i="14"/>
  <c r="I176" i="14"/>
  <c r="Y183" i="14"/>
  <c r="E298" i="14"/>
  <c r="U311" i="14"/>
  <c r="H397" i="14"/>
  <c r="U187" i="14"/>
  <c r="C225" i="14"/>
  <c r="H308" i="14"/>
  <c r="C334" i="14"/>
  <c r="C339" i="14" s="1"/>
  <c r="U336" i="14"/>
  <c r="U338" i="14"/>
  <c r="E364" i="14"/>
  <c r="U377" i="14"/>
  <c r="C402" i="14"/>
  <c r="W407" i="14"/>
  <c r="V420" i="14"/>
  <c r="Y424" i="14"/>
  <c r="V428" i="14"/>
  <c r="C443" i="14"/>
  <c r="U50" i="14"/>
  <c r="U52" i="14"/>
  <c r="B61" i="14"/>
  <c r="U91" i="14"/>
  <c r="C157" i="14"/>
  <c r="V159" i="14"/>
  <c r="V161" i="14"/>
  <c r="H177" i="14"/>
  <c r="U200" i="14"/>
  <c r="U208" i="14"/>
  <c r="U225" i="14"/>
  <c r="U227" i="14"/>
  <c r="U253" i="14"/>
  <c r="C266" i="14"/>
  <c r="C291" i="14"/>
  <c r="I308" i="14"/>
  <c r="U334" i="14"/>
  <c r="H374" i="14"/>
  <c r="C400" i="14"/>
  <c r="U402" i="14"/>
  <c r="U404" i="14"/>
  <c r="E430" i="14"/>
  <c r="U443" i="14"/>
  <c r="C50" i="14"/>
  <c r="U48" i="14"/>
  <c r="H88" i="14"/>
  <c r="C114" i="14"/>
  <c r="U116" i="14"/>
  <c r="U118" i="14"/>
  <c r="E144" i="14"/>
  <c r="U157" i="14"/>
  <c r="W187" i="14"/>
  <c r="Y204" i="14"/>
  <c r="H243" i="14"/>
  <c r="U319" i="14"/>
  <c r="I374" i="14"/>
  <c r="U400" i="14"/>
  <c r="H440" i="14"/>
  <c r="H21" i="14"/>
  <c r="W31" i="14" s="1"/>
  <c r="H22" i="14"/>
  <c r="I88" i="14"/>
  <c r="Y95" i="14"/>
  <c r="V116" i="14"/>
  <c r="V118" i="14"/>
  <c r="V157" i="14"/>
  <c r="U182" i="14"/>
  <c r="U184" i="14"/>
  <c r="E210" i="14"/>
  <c r="U223" i="14"/>
  <c r="W253" i="14"/>
  <c r="Y270" i="14"/>
  <c r="H309" i="14"/>
  <c r="U332" i="14"/>
  <c r="U340" i="14"/>
  <c r="U385" i="14"/>
  <c r="U47" i="14"/>
  <c r="H45" i="14"/>
  <c r="U46" i="14"/>
  <c r="U71" i="14"/>
  <c r="U73" i="14"/>
  <c r="U99" i="14"/>
  <c r="C112" i="14"/>
  <c r="V114" i="14"/>
  <c r="U180" i="14"/>
  <c r="C246" i="14"/>
  <c r="C251" i="14" s="1"/>
  <c r="C253" i="14" s="1"/>
  <c r="U248" i="14"/>
  <c r="U250" i="14"/>
  <c r="E276" i="14"/>
  <c r="U289" i="14"/>
  <c r="C355" i="14"/>
  <c r="H375" i="14"/>
  <c r="U398" i="14"/>
  <c r="U451" i="14"/>
  <c r="B11" i="14"/>
  <c r="H89" i="14"/>
  <c r="U246" i="14"/>
  <c r="V289" i="14"/>
  <c r="U314" i="14"/>
  <c r="U316" i="14"/>
  <c r="E342" i="14"/>
  <c r="U355" i="14"/>
  <c r="V423" i="14"/>
  <c r="V425" i="14"/>
  <c r="H441" i="14"/>
  <c r="J440" i="14" s="1"/>
  <c r="U69" i="14"/>
  <c r="V112" i="14"/>
  <c r="V120" i="14"/>
  <c r="U178" i="14"/>
  <c r="U203" i="14"/>
  <c r="U205" i="14"/>
  <c r="U231" i="14"/>
  <c r="U312" i="14"/>
  <c r="U380" i="14"/>
  <c r="U382" i="14"/>
  <c r="U421" i="14"/>
  <c r="W451" i="14"/>
  <c r="U94" i="14"/>
  <c r="U96" i="14"/>
  <c r="U135" i="14"/>
  <c r="U244" i="14"/>
  <c r="J286" i="14"/>
  <c r="I352" i="14"/>
  <c r="J352" i="14" s="1"/>
  <c r="V421" i="14"/>
  <c r="U446" i="14"/>
  <c r="U448" i="14"/>
  <c r="U201" i="14"/>
  <c r="U310" i="14"/>
  <c r="U335" i="14"/>
  <c r="B361" i="5"/>
  <c r="B363" i="5" s="1"/>
  <c r="E386" i="5"/>
  <c r="C398" i="5"/>
  <c r="B427" i="5"/>
  <c r="B429" i="5" s="1"/>
  <c r="U426" i="5"/>
  <c r="H221" i="5"/>
  <c r="V223" i="5" s="1"/>
  <c r="U420" i="5"/>
  <c r="H155" i="5"/>
  <c r="J154" i="5" s="1"/>
  <c r="E188" i="5"/>
  <c r="I220" i="5"/>
  <c r="U296" i="5"/>
  <c r="U335" i="5"/>
  <c r="U376" i="5"/>
  <c r="U203" i="5"/>
  <c r="U228" i="5"/>
  <c r="B405" i="5"/>
  <c r="B407" i="5" s="1"/>
  <c r="I198" i="5"/>
  <c r="H242" i="5"/>
  <c r="U316" i="5"/>
  <c r="U358" i="5"/>
  <c r="U120" i="5"/>
  <c r="I242" i="5"/>
  <c r="U247" i="5"/>
  <c r="I264" i="5"/>
  <c r="U313" i="5"/>
  <c r="U293" i="5"/>
  <c r="C377" i="5"/>
  <c r="U384" i="5"/>
  <c r="C421" i="5"/>
  <c r="U424" i="5"/>
  <c r="E100" i="5"/>
  <c r="U139" i="5"/>
  <c r="U200" i="5"/>
  <c r="U222" i="5"/>
  <c r="B273" i="5"/>
  <c r="B275" i="5" s="1"/>
  <c r="C157" i="5"/>
  <c r="C359" i="5"/>
  <c r="H133" i="5"/>
  <c r="V140" i="5" s="1"/>
  <c r="U137" i="5"/>
  <c r="B251" i="5"/>
  <c r="B253" i="5" s="1"/>
  <c r="H418" i="5"/>
  <c r="U422" i="5"/>
  <c r="C180" i="5"/>
  <c r="U186" i="5"/>
  <c r="U208" i="5"/>
  <c r="U318" i="5"/>
  <c r="U363" i="5"/>
  <c r="H396" i="5"/>
  <c r="I418" i="5"/>
  <c r="U140" i="5"/>
  <c r="H286" i="5"/>
  <c r="U291" i="5"/>
  <c r="I396" i="5"/>
  <c r="U401" i="5"/>
  <c r="C92" i="5"/>
  <c r="U134" i="5"/>
  <c r="U143" i="5"/>
  <c r="U183" i="5"/>
  <c r="U205" i="5"/>
  <c r="I286" i="5"/>
  <c r="J286" i="5" s="1"/>
  <c r="H397" i="5"/>
  <c r="V407" i="5" s="1"/>
  <c r="H419" i="5"/>
  <c r="V428" i="5" s="1"/>
  <c r="X68" i="5"/>
  <c r="Y68" i="5" s="1"/>
  <c r="U70" i="5"/>
  <c r="U76" i="5"/>
  <c r="U73" i="5"/>
  <c r="U71" i="5"/>
  <c r="U68" i="5"/>
  <c r="F439" i="5"/>
  <c r="U447" i="5"/>
  <c r="U445" i="5"/>
  <c r="U442" i="5"/>
  <c r="U450" i="5"/>
  <c r="U399" i="5"/>
  <c r="C424" i="5"/>
  <c r="U407" i="5"/>
  <c r="C420" i="5"/>
  <c r="C445" i="5"/>
  <c r="C447" i="5"/>
  <c r="C402" i="5"/>
  <c r="W407" i="5"/>
  <c r="Y424" i="5"/>
  <c r="C443" i="5"/>
  <c r="U402" i="5"/>
  <c r="U404" i="5"/>
  <c r="E430" i="5"/>
  <c r="U443" i="5"/>
  <c r="U400" i="5"/>
  <c r="H440" i="5"/>
  <c r="W442" i="5" s="1"/>
  <c r="C399" i="5"/>
  <c r="U398" i="5"/>
  <c r="U423" i="5"/>
  <c r="U425" i="5"/>
  <c r="U451" i="5"/>
  <c r="H441" i="5"/>
  <c r="E408" i="5"/>
  <c r="U421" i="5"/>
  <c r="U446" i="5"/>
  <c r="U448" i="5"/>
  <c r="V297" i="5"/>
  <c r="U267" i="5"/>
  <c r="C292" i="5"/>
  <c r="C333" i="5"/>
  <c r="U224" i="5"/>
  <c r="H264" i="5"/>
  <c r="C290" i="5"/>
  <c r="U292" i="5"/>
  <c r="U294" i="5"/>
  <c r="E320" i="5"/>
  <c r="U333" i="5"/>
  <c r="C358" i="5"/>
  <c r="C245" i="5"/>
  <c r="U341" i="5"/>
  <c r="C354" i="5"/>
  <c r="C379" i="5"/>
  <c r="C381" i="5"/>
  <c r="B383" i="5"/>
  <c r="H265" i="5"/>
  <c r="E232" i="5"/>
  <c r="U245" i="5"/>
  <c r="C270" i="5"/>
  <c r="W275" i="5"/>
  <c r="V288" i="5"/>
  <c r="V296" i="5"/>
  <c r="C311" i="5"/>
  <c r="H331" i="5"/>
  <c r="U362" i="5"/>
  <c r="U379" i="5"/>
  <c r="U381" i="5"/>
  <c r="C315" i="5"/>
  <c r="U270" i="5"/>
  <c r="U272" i="5"/>
  <c r="E298" i="5"/>
  <c r="U311" i="5"/>
  <c r="C336" i="5"/>
  <c r="W341" i="5"/>
  <c r="U336" i="5"/>
  <c r="U338" i="5"/>
  <c r="E364" i="5"/>
  <c r="U377" i="5"/>
  <c r="V292" i="5"/>
  <c r="C225" i="5"/>
  <c r="C229" i="5" s="1"/>
  <c r="C231" i="5" s="1"/>
  <c r="B229" i="5"/>
  <c r="U268" i="5"/>
  <c r="U225" i="5"/>
  <c r="U227" i="5"/>
  <c r="U253" i="5"/>
  <c r="C266" i="5"/>
  <c r="B295" i="5"/>
  <c r="I308" i="5"/>
  <c r="U334" i="5"/>
  <c r="H374" i="5"/>
  <c r="V294" i="5"/>
  <c r="H243" i="5"/>
  <c r="U266" i="5"/>
  <c r="U274" i="5"/>
  <c r="U319" i="5"/>
  <c r="I374" i="5"/>
  <c r="U275" i="5"/>
  <c r="B317" i="5"/>
  <c r="U223" i="5"/>
  <c r="W253" i="5"/>
  <c r="C289" i="5"/>
  <c r="V291" i="5"/>
  <c r="V293" i="5"/>
  <c r="H309" i="5"/>
  <c r="U332" i="5"/>
  <c r="U357" i="5"/>
  <c r="U359" i="5"/>
  <c r="U385" i="5"/>
  <c r="V290" i="5"/>
  <c r="H220" i="5"/>
  <c r="U248" i="5"/>
  <c r="U250" i="5"/>
  <c r="E276" i="5"/>
  <c r="U289" i="5"/>
  <c r="C355" i="5"/>
  <c r="H375" i="5"/>
  <c r="V289" i="5"/>
  <c r="E342" i="5"/>
  <c r="U355" i="5"/>
  <c r="W385" i="5"/>
  <c r="U231" i="5"/>
  <c r="H352" i="5"/>
  <c r="U380" i="5"/>
  <c r="U382" i="5"/>
  <c r="U244" i="5"/>
  <c r="U269" i="5"/>
  <c r="U156" i="5"/>
  <c r="U142" i="5"/>
  <c r="U159" i="5"/>
  <c r="U161" i="5"/>
  <c r="U187" i="5"/>
  <c r="E144" i="5"/>
  <c r="U157" i="5"/>
  <c r="C182" i="5"/>
  <c r="E210" i="5"/>
  <c r="U165" i="5"/>
  <c r="C178" i="5"/>
  <c r="C203" i="5"/>
  <c r="C205" i="5"/>
  <c r="B207" i="5"/>
  <c r="C137" i="5"/>
  <c r="U135" i="5"/>
  <c r="C160" i="5"/>
  <c r="W165" i="5"/>
  <c r="C201" i="5"/>
  <c r="H132" i="5"/>
  <c r="C158" i="5"/>
  <c r="U160" i="5"/>
  <c r="U162" i="5"/>
  <c r="U201" i="5"/>
  <c r="C135" i="5"/>
  <c r="I132" i="5"/>
  <c r="U158" i="5"/>
  <c r="V160" i="5"/>
  <c r="V162" i="5"/>
  <c r="H198" i="5"/>
  <c r="B185" i="5"/>
  <c r="C139" i="5"/>
  <c r="U209" i="5"/>
  <c r="V156" i="5"/>
  <c r="C179" i="5"/>
  <c r="H199" i="5"/>
  <c r="U179" i="5"/>
  <c r="W209" i="5"/>
  <c r="U204" i="5"/>
  <c r="U206" i="5"/>
  <c r="B141" i="5"/>
  <c r="B163" i="5"/>
  <c r="C94" i="5"/>
  <c r="E122" i="5"/>
  <c r="H89" i="5"/>
  <c r="C115" i="5"/>
  <c r="C117" i="5"/>
  <c r="B119" i="5"/>
  <c r="U94" i="5"/>
  <c r="U92" i="5"/>
  <c r="U90" i="5"/>
  <c r="U98" i="5"/>
  <c r="U115" i="5"/>
  <c r="U117" i="5"/>
  <c r="I88" i="5"/>
  <c r="C90" i="5"/>
  <c r="U113" i="5"/>
  <c r="U99" i="5"/>
  <c r="U96" i="5"/>
  <c r="H110" i="5"/>
  <c r="U121" i="5"/>
  <c r="B97" i="5"/>
  <c r="H111" i="5"/>
  <c r="U91" i="5"/>
  <c r="W121" i="5"/>
  <c r="U93" i="5"/>
  <c r="U95" i="5"/>
  <c r="U116" i="5"/>
  <c r="U69" i="5"/>
  <c r="H66" i="5"/>
  <c r="C69" i="5"/>
  <c r="U77" i="5"/>
  <c r="C73" i="5"/>
  <c r="H67" i="5"/>
  <c r="U72" i="5"/>
  <c r="U74" i="5"/>
  <c r="U48" i="5"/>
  <c r="U54" i="5"/>
  <c r="U46" i="5"/>
  <c r="U51" i="5"/>
  <c r="C51" i="5"/>
  <c r="U47" i="5"/>
  <c r="C49" i="5"/>
  <c r="U55" i="5"/>
  <c r="H45" i="5"/>
  <c r="U49" i="5"/>
  <c r="H44" i="5"/>
  <c r="W47" i="5" s="1"/>
  <c r="U50" i="5"/>
  <c r="U52" i="5"/>
  <c r="V138" i="5" l="1"/>
  <c r="W99" i="5"/>
  <c r="W94" i="5"/>
  <c r="W93" i="5"/>
  <c r="W95" i="5"/>
  <c r="W96" i="5"/>
  <c r="W90" i="5"/>
  <c r="W92" i="5"/>
  <c r="V165" i="5"/>
  <c r="V424" i="5"/>
  <c r="W68" i="5"/>
  <c r="W69" i="5"/>
  <c r="C251" i="5"/>
  <c r="C253" i="5" s="1"/>
  <c r="V135" i="5"/>
  <c r="J88" i="5"/>
  <c r="C317" i="5"/>
  <c r="C319" i="5" s="1"/>
  <c r="V400" i="5"/>
  <c r="B127" i="14"/>
  <c r="B215" i="14"/>
  <c r="B369" i="14"/>
  <c r="B149" i="14"/>
  <c r="V71" i="14"/>
  <c r="Y71" i="14" s="1"/>
  <c r="J330" i="5"/>
  <c r="V143" i="5"/>
  <c r="F454" i="5"/>
  <c r="X442" i="5"/>
  <c r="J242" i="5"/>
  <c r="V68" i="14"/>
  <c r="Y68" i="14" s="1"/>
  <c r="B68" i="14" s="1"/>
  <c r="C68" i="14" s="1"/>
  <c r="C75" i="14" s="1"/>
  <c r="C77" i="14" s="1"/>
  <c r="V76" i="14"/>
  <c r="Y76" i="14" s="1"/>
  <c r="B76" i="14" s="1"/>
  <c r="C76" i="14" s="1"/>
  <c r="V73" i="14"/>
  <c r="Y73" i="14" s="1"/>
  <c r="V225" i="5"/>
  <c r="V180" i="5"/>
  <c r="V227" i="5"/>
  <c r="V187" i="5"/>
  <c r="V231" i="5"/>
  <c r="V183" i="5"/>
  <c r="V181" i="5"/>
  <c r="J176" i="5"/>
  <c r="V356" i="5"/>
  <c r="V184" i="5"/>
  <c r="V182" i="5"/>
  <c r="V355" i="5"/>
  <c r="V363" i="5"/>
  <c r="J352" i="5"/>
  <c r="V178" i="5"/>
  <c r="V362" i="5"/>
  <c r="V360" i="5"/>
  <c r="V358" i="5"/>
  <c r="J220" i="5"/>
  <c r="V425" i="5"/>
  <c r="V354" i="5"/>
  <c r="V226" i="5"/>
  <c r="V420" i="5"/>
  <c r="V179" i="5"/>
  <c r="V228" i="5"/>
  <c r="V230" i="5"/>
  <c r="J132" i="5"/>
  <c r="V359" i="5"/>
  <c r="C295" i="5"/>
  <c r="C297" i="5" s="1"/>
  <c r="V224" i="5"/>
  <c r="V222" i="5"/>
  <c r="C383" i="5"/>
  <c r="C385" i="5" s="1"/>
  <c r="C405" i="5"/>
  <c r="C407" i="5" s="1"/>
  <c r="V422" i="5"/>
  <c r="C339" i="5"/>
  <c r="C341" i="5" s="1"/>
  <c r="V421" i="5"/>
  <c r="W68" i="14"/>
  <c r="W70" i="14"/>
  <c r="B325" i="14"/>
  <c r="B457" i="14"/>
  <c r="B171" i="14"/>
  <c r="V72" i="14"/>
  <c r="W77" i="14"/>
  <c r="V69" i="14"/>
  <c r="Y69" i="14" s="1"/>
  <c r="V74" i="14"/>
  <c r="V70" i="14"/>
  <c r="Y70" i="14" s="1"/>
  <c r="B70" i="14" s="1"/>
  <c r="C70" i="14" s="1"/>
  <c r="B83" i="14"/>
  <c r="B303" i="14"/>
  <c r="B435" i="14"/>
  <c r="B347" i="14"/>
  <c r="W46" i="14"/>
  <c r="Y46" i="14" s="1"/>
  <c r="B46" i="14" s="1"/>
  <c r="W52" i="14"/>
  <c r="W48" i="14"/>
  <c r="Y48" i="14" s="1"/>
  <c r="B48" i="14" s="1"/>
  <c r="B281" i="14"/>
  <c r="B391" i="14"/>
  <c r="B413" i="14"/>
  <c r="B105" i="14"/>
  <c r="B193" i="14"/>
  <c r="B38" i="14"/>
  <c r="W55" i="14"/>
  <c r="Y55" i="14" s="1"/>
  <c r="W23" i="14"/>
  <c r="W26" i="14"/>
  <c r="W25" i="14"/>
  <c r="W27" i="14"/>
  <c r="W29" i="14"/>
  <c r="C163" i="14"/>
  <c r="C165" i="14" s="1"/>
  <c r="F389" i="14"/>
  <c r="J88" i="14"/>
  <c r="J176" i="14"/>
  <c r="J418" i="14"/>
  <c r="J66" i="14"/>
  <c r="C119" i="14"/>
  <c r="C121" i="14" s="1"/>
  <c r="C295" i="14"/>
  <c r="C297" i="14" s="1"/>
  <c r="V297" i="14"/>
  <c r="V288" i="14"/>
  <c r="F279" i="14"/>
  <c r="C383" i="14"/>
  <c r="C385" i="14" s="1"/>
  <c r="J242" i="14"/>
  <c r="C361" i="14"/>
  <c r="C363" i="14" s="1"/>
  <c r="F345" i="14"/>
  <c r="V296" i="14"/>
  <c r="F35" i="14"/>
  <c r="X23" i="14"/>
  <c r="I21" i="14"/>
  <c r="J21" i="14" s="1"/>
  <c r="W32" i="14"/>
  <c r="C427" i="14"/>
  <c r="C429" i="14" s="1"/>
  <c r="J308" i="14"/>
  <c r="C273" i="14"/>
  <c r="C275" i="14" s="1"/>
  <c r="C141" i="14"/>
  <c r="C143" i="14" s="1"/>
  <c r="J330" i="14"/>
  <c r="J264" i="14"/>
  <c r="J132" i="14"/>
  <c r="C449" i="14"/>
  <c r="C451" i="14" s="1"/>
  <c r="J44" i="14"/>
  <c r="C207" i="14"/>
  <c r="C209" i="14" s="1"/>
  <c r="C341" i="14"/>
  <c r="E339" i="14"/>
  <c r="V339" i="14" s="1"/>
  <c r="E207" i="14"/>
  <c r="V207" i="14" s="1"/>
  <c r="B451" i="14"/>
  <c r="B210" i="14"/>
  <c r="F213" i="14"/>
  <c r="B407" i="14"/>
  <c r="B363" i="14"/>
  <c r="E361" i="14"/>
  <c r="E427" i="14"/>
  <c r="V378" i="14"/>
  <c r="V382" i="14"/>
  <c r="V380" i="14"/>
  <c r="V385" i="14"/>
  <c r="V377" i="14"/>
  <c r="V381" i="14"/>
  <c r="V379" i="14"/>
  <c r="V384" i="14"/>
  <c r="V376" i="14"/>
  <c r="B430" i="14"/>
  <c r="F433" i="14"/>
  <c r="V54" i="14"/>
  <c r="V46" i="14"/>
  <c r="V48" i="14"/>
  <c r="V52" i="14"/>
  <c r="V50" i="14"/>
  <c r="V55" i="14"/>
  <c r="V47" i="14"/>
  <c r="V49" i="14"/>
  <c r="V51" i="14"/>
  <c r="J396" i="14"/>
  <c r="C11" i="14"/>
  <c r="B144" i="14"/>
  <c r="F147" i="14"/>
  <c r="B165" i="14"/>
  <c r="E163" i="14"/>
  <c r="B121" i="14"/>
  <c r="E119" i="14"/>
  <c r="E97" i="14"/>
  <c r="V97" i="14" s="1"/>
  <c r="B99" i="14"/>
  <c r="V271" i="14"/>
  <c r="V269" i="14"/>
  <c r="V274" i="14"/>
  <c r="V266" i="14"/>
  <c r="V268" i="14"/>
  <c r="V272" i="14"/>
  <c r="V270" i="14"/>
  <c r="V275" i="14"/>
  <c r="V267" i="14"/>
  <c r="V205" i="14"/>
  <c r="V203" i="14"/>
  <c r="V208" i="14"/>
  <c r="V200" i="14"/>
  <c r="V202" i="14"/>
  <c r="V206" i="14"/>
  <c r="V204" i="14"/>
  <c r="V209" i="14"/>
  <c r="V201" i="14"/>
  <c r="F235" i="14"/>
  <c r="B232" i="14"/>
  <c r="B297" i="14"/>
  <c r="E295" i="14"/>
  <c r="Y25" i="14"/>
  <c r="B25" i="14" s="1"/>
  <c r="Y24" i="14"/>
  <c r="Y32" i="14"/>
  <c r="Y28" i="14"/>
  <c r="Y26" i="14"/>
  <c r="B26" i="14" s="1"/>
  <c r="Y23" i="14"/>
  <c r="B23" i="14" s="1"/>
  <c r="C185" i="14"/>
  <c r="C187" i="14" s="1"/>
  <c r="B187" i="14"/>
  <c r="V135" i="14"/>
  <c r="V139" i="14"/>
  <c r="V137" i="14"/>
  <c r="V142" i="14"/>
  <c r="V134" i="14"/>
  <c r="V136" i="14"/>
  <c r="V140" i="14"/>
  <c r="V138" i="14"/>
  <c r="V143" i="14"/>
  <c r="V312" i="14"/>
  <c r="V316" i="14"/>
  <c r="V314" i="14"/>
  <c r="V319" i="14"/>
  <c r="V311" i="14"/>
  <c r="V315" i="14"/>
  <c r="V313" i="14"/>
  <c r="V310" i="14"/>
  <c r="V318" i="14"/>
  <c r="F36" i="14"/>
  <c r="V340" i="14"/>
  <c r="V332" i="14"/>
  <c r="V334" i="14"/>
  <c r="V338" i="14"/>
  <c r="V336" i="14"/>
  <c r="V341" i="14"/>
  <c r="V333" i="14"/>
  <c r="V335" i="14"/>
  <c r="V337" i="14"/>
  <c r="V448" i="14"/>
  <c r="V446" i="14"/>
  <c r="V451" i="14"/>
  <c r="V443" i="14"/>
  <c r="V447" i="14"/>
  <c r="V445" i="14"/>
  <c r="V450" i="14"/>
  <c r="V442" i="14"/>
  <c r="V444" i="14"/>
  <c r="V406" i="14"/>
  <c r="V398" i="14"/>
  <c r="V400" i="14"/>
  <c r="V404" i="14"/>
  <c r="V402" i="14"/>
  <c r="V407" i="14"/>
  <c r="V399" i="14"/>
  <c r="V403" i="14"/>
  <c r="V401" i="14"/>
  <c r="C317" i="14"/>
  <c r="C319" i="14" s="1"/>
  <c r="V96" i="14"/>
  <c r="V94" i="14"/>
  <c r="V99" i="14"/>
  <c r="V95" i="14"/>
  <c r="V90" i="14"/>
  <c r="V93" i="14"/>
  <c r="V91" i="14"/>
  <c r="V98" i="14"/>
  <c r="V92" i="14"/>
  <c r="C7" i="14"/>
  <c r="B253" i="14"/>
  <c r="E251" i="14"/>
  <c r="V251" i="14" s="1"/>
  <c r="J374" i="14"/>
  <c r="V186" i="14"/>
  <c r="V178" i="14"/>
  <c r="V180" i="14"/>
  <c r="V184" i="14"/>
  <c r="V182" i="14"/>
  <c r="V187" i="14"/>
  <c r="V179" i="14"/>
  <c r="V183" i="14"/>
  <c r="V181" i="14"/>
  <c r="B319" i="14"/>
  <c r="E273" i="14"/>
  <c r="V273" i="14" s="1"/>
  <c r="V252" i="14"/>
  <c r="V244" i="14"/>
  <c r="V246" i="14"/>
  <c r="V250" i="14"/>
  <c r="V248" i="14"/>
  <c r="V253" i="14"/>
  <c r="V245" i="14"/>
  <c r="V249" i="14"/>
  <c r="V247" i="14"/>
  <c r="C229" i="14"/>
  <c r="C405" i="14"/>
  <c r="C407" i="14" s="1"/>
  <c r="V136" i="5"/>
  <c r="V137" i="5"/>
  <c r="V142" i="5"/>
  <c r="V139" i="5"/>
  <c r="V134" i="5"/>
  <c r="V406" i="5"/>
  <c r="V401" i="5"/>
  <c r="V403" i="5"/>
  <c r="V399" i="5"/>
  <c r="V404" i="5"/>
  <c r="J418" i="5"/>
  <c r="J308" i="5"/>
  <c r="V402" i="5"/>
  <c r="C141" i="5"/>
  <c r="C143" i="5" s="1"/>
  <c r="V426" i="5"/>
  <c r="V423" i="5"/>
  <c r="C119" i="5"/>
  <c r="C121" i="5" s="1"/>
  <c r="C163" i="5"/>
  <c r="C165" i="5" s="1"/>
  <c r="V398" i="5"/>
  <c r="V164" i="5"/>
  <c r="V161" i="5"/>
  <c r="V157" i="5"/>
  <c r="V159" i="5"/>
  <c r="V158" i="5"/>
  <c r="J374" i="5"/>
  <c r="V429" i="5"/>
  <c r="J396" i="5"/>
  <c r="I66" i="5"/>
  <c r="J66" i="5" s="1"/>
  <c r="W77" i="5"/>
  <c r="I440" i="5"/>
  <c r="J440" i="5" s="1"/>
  <c r="W451" i="5"/>
  <c r="B408" i="5"/>
  <c r="F411" i="5"/>
  <c r="C427" i="5"/>
  <c r="V448" i="5"/>
  <c r="Y448" i="5" s="1"/>
  <c r="V446" i="5"/>
  <c r="V451" i="5"/>
  <c r="Y451" i="5" s="1"/>
  <c r="V443" i="5"/>
  <c r="Y443" i="5" s="1"/>
  <c r="V447" i="5"/>
  <c r="Y447" i="5" s="1"/>
  <c r="V445" i="5"/>
  <c r="Y445" i="5" s="1"/>
  <c r="V450" i="5"/>
  <c r="Y450" i="5" s="1"/>
  <c r="V442" i="5"/>
  <c r="Y442" i="5" s="1"/>
  <c r="B442" i="5" s="1"/>
  <c r="V444" i="5"/>
  <c r="Y444" i="5" s="1"/>
  <c r="B430" i="5"/>
  <c r="F433" i="5"/>
  <c r="F257" i="5"/>
  <c r="B254" i="5"/>
  <c r="B319" i="5"/>
  <c r="B276" i="5"/>
  <c r="F279" i="5"/>
  <c r="V271" i="5"/>
  <c r="V274" i="5"/>
  <c r="V266" i="5"/>
  <c r="V268" i="5"/>
  <c r="V270" i="5"/>
  <c r="V272" i="5"/>
  <c r="V275" i="5"/>
  <c r="V267" i="5"/>
  <c r="V269" i="5"/>
  <c r="B385" i="5"/>
  <c r="J264" i="5"/>
  <c r="V250" i="5"/>
  <c r="V248" i="5"/>
  <c r="V246" i="5"/>
  <c r="V244" i="5"/>
  <c r="V253" i="5"/>
  <c r="V247" i="5"/>
  <c r="V249" i="5"/>
  <c r="V245" i="5"/>
  <c r="V252" i="5"/>
  <c r="B364" i="5"/>
  <c r="F367" i="5"/>
  <c r="V333" i="5"/>
  <c r="V340" i="5"/>
  <c r="V332" i="5"/>
  <c r="V334" i="5"/>
  <c r="V338" i="5"/>
  <c r="V336" i="5"/>
  <c r="V341" i="5"/>
  <c r="V337" i="5"/>
  <c r="V335" i="5"/>
  <c r="C361" i="5"/>
  <c r="B231" i="5"/>
  <c r="E229" i="5"/>
  <c r="V382" i="5"/>
  <c r="V380" i="5"/>
  <c r="V385" i="5"/>
  <c r="V377" i="5"/>
  <c r="V381" i="5"/>
  <c r="V379" i="5"/>
  <c r="V384" i="5"/>
  <c r="V376" i="5"/>
  <c r="V378" i="5"/>
  <c r="V312" i="5"/>
  <c r="V316" i="5"/>
  <c r="V314" i="5"/>
  <c r="V319" i="5"/>
  <c r="V311" i="5"/>
  <c r="V315" i="5"/>
  <c r="V313" i="5"/>
  <c r="V318" i="5"/>
  <c r="V310" i="5"/>
  <c r="B297" i="5"/>
  <c r="C273" i="5"/>
  <c r="B342" i="5"/>
  <c r="F345" i="5"/>
  <c r="V206" i="5"/>
  <c r="V204" i="5"/>
  <c r="V209" i="5"/>
  <c r="V201" i="5"/>
  <c r="V205" i="5"/>
  <c r="V203" i="5"/>
  <c r="V208" i="5"/>
  <c r="V200" i="5"/>
  <c r="V202" i="5"/>
  <c r="B209" i="5"/>
  <c r="C185" i="5"/>
  <c r="C187" i="5" s="1"/>
  <c r="J198" i="5"/>
  <c r="B165" i="5"/>
  <c r="C207" i="5"/>
  <c r="C209" i="5" s="1"/>
  <c r="B143" i="5"/>
  <c r="B187" i="5"/>
  <c r="V121" i="5"/>
  <c r="V116" i="5"/>
  <c r="V113" i="5"/>
  <c r="V117" i="5"/>
  <c r="V115" i="5"/>
  <c r="V114" i="5"/>
  <c r="V118" i="5"/>
  <c r="V120" i="5"/>
  <c r="V112" i="5"/>
  <c r="B99" i="5"/>
  <c r="B121" i="5"/>
  <c r="V91" i="5"/>
  <c r="V95" i="5"/>
  <c r="V93" i="5"/>
  <c r="V96" i="5"/>
  <c r="V99" i="5"/>
  <c r="V98" i="5"/>
  <c r="V90" i="5"/>
  <c r="V92" i="5"/>
  <c r="V94" i="5"/>
  <c r="C97" i="5"/>
  <c r="C99" i="5" s="1"/>
  <c r="J110" i="5"/>
  <c r="V74" i="5"/>
  <c r="V72" i="5"/>
  <c r="V76" i="5"/>
  <c r="V68" i="5"/>
  <c r="B68" i="5" s="1"/>
  <c r="V77" i="5"/>
  <c r="V73" i="5"/>
  <c r="V71" i="5"/>
  <c r="V69" i="5"/>
  <c r="V70" i="5"/>
  <c r="I44" i="5"/>
  <c r="J44" i="5" s="1"/>
  <c r="W46" i="5"/>
  <c r="W55" i="5"/>
  <c r="V48" i="5"/>
  <c r="V52" i="5"/>
  <c r="V50" i="5"/>
  <c r="V49" i="5"/>
  <c r="V55" i="5"/>
  <c r="V54" i="5"/>
  <c r="V46" i="5"/>
  <c r="B46" i="5" s="1"/>
  <c r="V47" i="5"/>
  <c r="B47" i="5" s="1"/>
  <c r="C47" i="5" s="1"/>
  <c r="V51" i="5"/>
  <c r="E317" i="5" l="1"/>
  <c r="V317" i="5" s="1"/>
  <c r="Y317" i="5" s="1"/>
  <c r="E251" i="5"/>
  <c r="V251" i="5" s="1"/>
  <c r="Y251" i="5" s="1"/>
  <c r="E339" i="5"/>
  <c r="E405" i="5"/>
  <c r="E141" i="5"/>
  <c r="X141" i="5" s="1"/>
  <c r="E295" i="5"/>
  <c r="V295" i="5" s="1"/>
  <c r="Y295" i="5" s="1"/>
  <c r="Y74" i="14"/>
  <c r="Y72" i="14"/>
  <c r="E78" i="14"/>
  <c r="B75" i="14"/>
  <c r="B77" i="14" s="1"/>
  <c r="B78" i="14" s="1"/>
  <c r="C48" i="14"/>
  <c r="Y52" i="14"/>
  <c r="B52" i="14" s="1"/>
  <c r="C52" i="14" s="1"/>
  <c r="Y50" i="14"/>
  <c r="C46" i="14"/>
  <c r="E383" i="5"/>
  <c r="U383" i="5" s="1"/>
  <c r="E163" i="5"/>
  <c r="X163" i="5" s="1"/>
  <c r="E119" i="5"/>
  <c r="X119" i="5" s="1"/>
  <c r="C26" i="14"/>
  <c r="C9" i="14" s="1"/>
  <c r="B9" i="14"/>
  <c r="Y29" i="14"/>
  <c r="B29" i="14" s="1"/>
  <c r="C25" i="14"/>
  <c r="C8" i="14" s="1"/>
  <c r="B8" i="14"/>
  <c r="E383" i="14"/>
  <c r="E141" i="14"/>
  <c r="V141" i="14" s="1"/>
  <c r="C23" i="14"/>
  <c r="B6" i="14"/>
  <c r="Y27" i="14"/>
  <c r="B27" i="14" s="1"/>
  <c r="E33" i="14" s="1"/>
  <c r="E317" i="14"/>
  <c r="V317" i="14" s="1"/>
  <c r="W383" i="14"/>
  <c r="E449" i="14"/>
  <c r="V449" i="14" s="1"/>
  <c r="X383" i="14"/>
  <c r="Y383" i="14" s="1"/>
  <c r="V383" i="14"/>
  <c r="F301" i="14"/>
  <c r="B298" i="14"/>
  <c r="B122" i="14"/>
  <c r="F125" i="14"/>
  <c r="C231" i="14"/>
  <c r="E229" i="14"/>
  <c r="W427" i="14"/>
  <c r="F434" i="14"/>
  <c r="X427" i="14"/>
  <c r="Y427" i="14" s="1"/>
  <c r="V427" i="14"/>
  <c r="U427" i="14"/>
  <c r="E185" i="14"/>
  <c r="F170" i="14"/>
  <c r="X163" i="14"/>
  <c r="Y163" i="14" s="1"/>
  <c r="W163" i="14"/>
  <c r="U163" i="14"/>
  <c r="V163" i="14"/>
  <c r="X361" i="14"/>
  <c r="Y361" i="14" s="1"/>
  <c r="W361" i="14"/>
  <c r="F368" i="14"/>
  <c r="V361" i="14"/>
  <c r="U361" i="14"/>
  <c r="B188" i="14"/>
  <c r="F191" i="14"/>
  <c r="F169" i="14"/>
  <c r="B166" i="14"/>
  <c r="B364" i="14"/>
  <c r="F367" i="14"/>
  <c r="E405" i="14"/>
  <c r="B408" i="14"/>
  <c r="F411" i="14"/>
  <c r="W449" i="14"/>
  <c r="F455" i="14"/>
  <c r="B452" i="14"/>
  <c r="F214" i="14"/>
  <c r="X207" i="14"/>
  <c r="Y207" i="14" s="1"/>
  <c r="W207" i="14"/>
  <c r="U207" i="14"/>
  <c r="F103" i="14"/>
  <c r="B100" i="14"/>
  <c r="F104" i="14"/>
  <c r="X97" i="14"/>
  <c r="Y97" i="14" s="1"/>
  <c r="W97" i="14"/>
  <c r="U97" i="14"/>
  <c r="F148" i="14"/>
  <c r="X141" i="14"/>
  <c r="Y141" i="14" s="1"/>
  <c r="W141" i="14"/>
  <c r="U141" i="14"/>
  <c r="F346" i="14"/>
  <c r="X339" i="14"/>
  <c r="Y339" i="14" s="1"/>
  <c r="W339" i="14"/>
  <c r="U339" i="14"/>
  <c r="F280" i="14"/>
  <c r="X273" i="14"/>
  <c r="Y273" i="14" s="1"/>
  <c r="W273" i="14"/>
  <c r="U273" i="14"/>
  <c r="F258" i="14"/>
  <c r="X251" i="14"/>
  <c r="Y251" i="14" s="1"/>
  <c r="W251" i="14"/>
  <c r="U251" i="14"/>
  <c r="F324" i="14"/>
  <c r="U317" i="14"/>
  <c r="B254" i="14"/>
  <c r="F257" i="14"/>
  <c r="F323" i="14"/>
  <c r="B320" i="14"/>
  <c r="X295" i="14"/>
  <c r="Y295" i="14" s="1"/>
  <c r="W295" i="14"/>
  <c r="F302" i="14"/>
  <c r="U295" i="14"/>
  <c r="V295" i="14"/>
  <c r="F126" i="14"/>
  <c r="X119" i="14"/>
  <c r="Y119" i="14" s="1"/>
  <c r="W119" i="14"/>
  <c r="V119" i="14"/>
  <c r="U119" i="14"/>
  <c r="E97" i="5"/>
  <c r="V97" i="5" s="1"/>
  <c r="Y97" i="5" s="1"/>
  <c r="B75" i="5"/>
  <c r="E78" i="5"/>
  <c r="C68" i="5"/>
  <c r="C75" i="5" s="1"/>
  <c r="C77" i="5" s="1"/>
  <c r="C442" i="5"/>
  <c r="C449" i="5" s="1"/>
  <c r="C451" i="5" s="1"/>
  <c r="E452" i="5"/>
  <c r="Y446" i="5"/>
  <c r="B449" i="5"/>
  <c r="C429" i="5"/>
  <c r="E427" i="5"/>
  <c r="F412" i="5"/>
  <c r="X405" i="5"/>
  <c r="W405" i="5"/>
  <c r="V405" i="5"/>
  <c r="Y405" i="5" s="1"/>
  <c r="U405" i="5"/>
  <c r="F235" i="5"/>
  <c r="B232" i="5"/>
  <c r="C363" i="5"/>
  <c r="E361" i="5"/>
  <c r="X229" i="5"/>
  <c r="W229" i="5"/>
  <c r="F236" i="5"/>
  <c r="V229" i="5"/>
  <c r="Y229" i="5" s="1"/>
  <c r="U229" i="5"/>
  <c r="F346" i="5"/>
  <c r="X339" i="5"/>
  <c r="W339" i="5"/>
  <c r="U339" i="5"/>
  <c r="C275" i="5"/>
  <c r="E273" i="5"/>
  <c r="F258" i="5"/>
  <c r="W251" i="5"/>
  <c r="X251" i="5"/>
  <c r="U251" i="5"/>
  <c r="F324" i="5"/>
  <c r="X317" i="5"/>
  <c r="W317" i="5"/>
  <c r="U317" i="5"/>
  <c r="U295" i="5"/>
  <c r="F323" i="5"/>
  <c r="B320" i="5"/>
  <c r="B298" i="5"/>
  <c r="F301" i="5"/>
  <c r="V339" i="5"/>
  <c r="Y339" i="5" s="1"/>
  <c r="F389" i="5"/>
  <c r="B386" i="5"/>
  <c r="B166" i="5"/>
  <c r="F169" i="5"/>
  <c r="E207" i="5"/>
  <c r="F213" i="5"/>
  <c r="B210" i="5"/>
  <c r="E185" i="5"/>
  <c r="B188" i="5"/>
  <c r="F191" i="5"/>
  <c r="F147" i="5"/>
  <c r="B144" i="5"/>
  <c r="F148" i="5"/>
  <c r="V141" i="5"/>
  <c r="Y141" i="5" s="1"/>
  <c r="U141" i="5"/>
  <c r="F125" i="5"/>
  <c r="B122" i="5"/>
  <c r="B100" i="5"/>
  <c r="F103" i="5"/>
  <c r="C46" i="5"/>
  <c r="C53" i="5" s="1"/>
  <c r="C55" i="5" s="1"/>
  <c r="B53" i="5"/>
  <c r="B55" i="5" s="1"/>
  <c r="E56" i="5"/>
  <c r="F302" i="5" l="1"/>
  <c r="W295" i="5"/>
  <c r="X295" i="5"/>
  <c r="W141" i="5"/>
  <c r="X383" i="5"/>
  <c r="F390" i="5"/>
  <c r="E75" i="14"/>
  <c r="F81" i="14"/>
  <c r="U97" i="5"/>
  <c r="W383" i="5"/>
  <c r="W97" i="5"/>
  <c r="U119" i="5"/>
  <c r="W119" i="5"/>
  <c r="F126" i="5"/>
  <c r="F170" i="5"/>
  <c r="W163" i="5"/>
  <c r="F104" i="5"/>
  <c r="V383" i="5"/>
  <c r="Y383" i="5" s="1"/>
  <c r="V119" i="5"/>
  <c r="Y119" i="5" s="1"/>
  <c r="U163" i="5"/>
  <c r="V163" i="5"/>
  <c r="Y163" i="5" s="1"/>
  <c r="X97" i="5"/>
  <c r="C53" i="14"/>
  <c r="C55" i="14" s="1"/>
  <c r="B53" i="14"/>
  <c r="E56" i="14"/>
  <c r="E16" i="14" s="1"/>
  <c r="B30" i="14"/>
  <c r="B13" i="14" s="1"/>
  <c r="C27" i="14"/>
  <c r="C10" i="14" s="1"/>
  <c r="B10" i="14"/>
  <c r="Y31" i="14"/>
  <c r="B31" i="14" s="1"/>
  <c r="C29" i="14"/>
  <c r="C12" i="14" s="1"/>
  <c r="B12" i="14"/>
  <c r="X449" i="14"/>
  <c r="Y449" i="14" s="1"/>
  <c r="F456" i="14"/>
  <c r="W317" i="14"/>
  <c r="X317" i="14"/>
  <c r="Y317" i="14" s="1"/>
  <c r="U449" i="14"/>
  <c r="U383" i="14"/>
  <c r="F390" i="14"/>
  <c r="C30" i="14"/>
  <c r="C6" i="14"/>
  <c r="F412" i="14"/>
  <c r="X405" i="14"/>
  <c r="Y405" i="14" s="1"/>
  <c r="W405" i="14"/>
  <c r="U405" i="14"/>
  <c r="V405" i="14"/>
  <c r="F192" i="14"/>
  <c r="X185" i="14"/>
  <c r="Y185" i="14" s="1"/>
  <c r="W185" i="14"/>
  <c r="U185" i="14"/>
  <c r="V185" i="14"/>
  <c r="W75" i="14"/>
  <c r="F82" i="14"/>
  <c r="X75" i="14"/>
  <c r="Y75" i="14" s="1"/>
  <c r="V75" i="14"/>
  <c r="U75" i="14"/>
  <c r="F236" i="14"/>
  <c r="X229" i="14"/>
  <c r="Y229" i="14" s="1"/>
  <c r="W229" i="14"/>
  <c r="V229" i="14"/>
  <c r="U229" i="14"/>
  <c r="B77" i="5"/>
  <c r="E75" i="5"/>
  <c r="B451" i="5"/>
  <c r="E449" i="5"/>
  <c r="W427" i="5"/>
  <c r="X427" i="5"/>
  <c r="Y427" i="5" s="1"/>
  <c r="F434" i="5"/>
  <c r="V427" i="5"/>
  <c r="U427" i="5"/>
  <c r="X273" i="5"/>
  <c r="W273" i="5"/>
  <c r="F280" i="5"/>
  <c r="U273" i="5"/>
  <c r="V273" i="5"/>
  <c r="Y273" i="5" s="1"/>
  <c r="W361" i="5"/>
  <c r="F368" i="5"/>
  <c r="X361" i="5"/>
  <c r="V361" i="5"/>
  <c r="Y361" i="5" s="1"/>
  <c r="U361" i="5"/>
  <c r="F214" i="5"/>
  <c r="X207" i="5"/>
  <c r="W207" i="5"/>
  <c r="U207" i="5"/>
  <c r="V207" i="5"/>
  <c r="Y207" i="5" s="1"/>
  <c r="W185" i="5"/>
  <c r="F192" i="5"/>
  <c r="X185" i="5"/>
  <c r="V185" i="5"/>
  <c r="Y185" i="5" s="1"/>
  <c r="U185" i="5"/>
  <c r="E53" i="5"/>
  <c r="B56" i="5"/>
  <c r="F59" i="5"/>
  <c r="F60" i="5" l="1"/>
  <c r="U53" i="5"/>
  <c r="B55" i="14"/>
  <c r="E53" i="14"/>
  <c r="B32" i="14"/>
  <c r="B33" i="14" s="1"/>
  <c r="C31" i="14"/>
  <c r="C14" i="14" s="1"/>
  <c r="B14" i="14"/>
  <c r="E30" i="14"/>
  <c r="C13" i="14"/>
  <c r="C32" i="14"/>
  <c r="C15" i="14" s="1"/>
  <c r="W53" i="5"/>
  <c r="X53" i="5"/>
  <c r="V53" i="5"/>
  <c r="Y53" i="5" s="1"/>
  <c r="X75" i="5"/>
  <c r="U75" i="5"/>
  <c r="F82" i="5"/>
  <c r="W75" i="5"/>
  <c r="V75" i="5"/>
  <c r="Y75" i="5" s="1"/>
  <c r="F81" i="5"/>
  <c r="B78" i="5"/>
  <c r="V449" i="5"/>
  <c r="F456" i="5"/>
  <c r="U449" i="5"/>
  <c r="X449" i="5"/>
  <c r="Y449" i="5" s="1"/>
  <c r="W449" i="5"/>
  <c r="F455" i="5"/>
  <c r="B452" i="5"/>
  <c r="B56" i="14" l="1"/>
  <c r="B16" i="14" s="1"/>
  <c r="F59" i="14"/>
  <c r="F60" i="14"/>
  <c r="X53" i="14"/>
  <c r="Y53" i="14" s="1"/>
  <c r="W53" i="14"/>
  <c r="U53" i="14"/>
  <c r="V53" i="14"/>
  <c r="B15" i="14"/>
  <c r="B39" i="14" s="1"/>
  <c r="F37" i="14"/>
  <c r="X30" i="14"/>
  <c r="W30" i="14"/>
  <c r="E13" i="14"/>
  <c r="Y30" i="14" l="1"/>
  <c r="AF34" i="5" l="1"/>
  <c r="AE34" i="5"/>
  <c r="E32" i="5" l="1"/>
  <c r="E15" i="5" l="1"/>
  <c r="B369" i="5" s="1"/>
  <c r="Y32" i="5"/>
  <c r="AH26" i="5"/>
  <c r="AG30" i="5"/>
  <c r="AG31" i="5"/>
  <c r="AG32" i="5"/>
  <c r="AG33" i="5"/>
  <c r="AG34" i="5"/>
  <c r="AG29" i="5"/>
  <c r="AE33" i="5"/>
  <c r="AE32" i="5"/>
  <c r="AH32" i="5" s="1"/>
  <c r="B105" i="5" l="1"/>
  <c r="B127" i="5"/>
  <c r="B347" i="5"/>
  <c r="B457" i="5"/>
  <c r="B193" i="5"/>
  <c r="B303" i="5"/>
  <c r="B149" i="5"/>
  <c r="B391" i="5"/>
  <c r="B237" i="5"/>
  <c r="B259" i="5"/>
  <c r="B325" i="5"/>
  <c r="B281" i="5"/>
  <c r="B61" i="5"/>
  <c r="B83" i="5"/>
  <c r="B435" i="5"/>
  <c r="B215" i="5"/>
  <c r="B171" i="5"/>
  <c r="B413" i="5"/>
  <c r="AH34" i="5"/>
  <c r="AH33" i="5"/>
  <c r="AH31" i="5"/>
  <c r="AH30" i="5"/>
  <c r="AH29" i="5"/>
  <c r="AH28" i="5"/>
  <c r="AH27" i="5"/>
  <c r="AA18" i="5" l="1"/>
  <c r="F38" i="5" l="1"/>
  <c r="AB22" i="5"/>
  <c r="AA22" i="5" s="1"/>
  <c r="F20" i="5" s="1"/>
  <c r="X23" i="5" l="1"/>
  <c r="F21" i="5"/>
  <c r="V37" i="7"/>
  <c r="V15" i="7"/>
  <c r="H21" i="5" l="1"/>
  <c r="H22" i="5"/>
  <c r="U29" i="5"/>
  <c r="U28" i="5"/>
  <c r="U24" i="5"/>
  <c r="U23" i="5"/>
  <c r="U27" i="5"/>
  <c r="U26" i="5"/>
  <c r="U32" i="5"/>
  <c r="U31" i="5"/>
  <c r="U25" i="5"/>
  <c r="X25" i="5"/>
  <c r="Y25" i="5" s="1"/>
  <c r="X29" i="5"/>
  <c r="Y29" i="5" s="1"/>
  <c r="X26" i="5"/>
  <c r="Y26" i="5" s="1"/>
  <c r="X31" i="5"/>
  <c r="X27" i="5"/>
  <c r="Y27" i="5" s="1"/>
  <c r="X24" i="5"/>
  <c r="Y24" i="5" s="1"/>
  <c r="X28" i="5"/>
  <c r="Y28" i="5" s="1"/>
  <c r="F35" i="5"/>
  <c r="T16" i="2"/>
  <c r="T25" i="2"/>
  <c r="F36" i="5" l="1"/>
  <c r="V23" i="5"/>
  <c r="Y23" i="5" s="1"/>
  <c r="V31" i="5"/>
  <c r="V26" i="5"/>
  <c r="V32" i="5"/>
  <c r="V29" i="5"/>
  <c r="V25" i="5"/>
  <c r="V27" i="5"/>
  <c r="V24" i="5"/>
  <c r="V28" i="5"/>
  <c r="V16" i="2"/>
  <c r="V45" i="2"/>
  <c r="V39" i="2"/>
  <c r="V25" i="2"/>
  <c r="V33" i="2" s="1"/>
  <c r="T45" i="2"/>
  <c r="T39" i="2"/>
  <c r="T33" i="2"/>
  <c r="T15" i="7"/>
  <c r="V47" i="2" l="1"/>
  <c r="T47" i="2"/>
  <c r="T49" i="2" l="1"/>
  <c r="B38" i="5" l="1"/>
  <c r="V49" i="2"/>
  <c r="W23" i="5"/>
  <c r="W31" i="5"/>
  <c r="Y31" i="5" s="1"/>
  <c r="W28" i="5"/>
  <c r="W29" i="5"/>
  <c r="W32" i="5"/>
  <c r="W27" i="5"/>
  <c r="W25" i="5"/>
  <c r="W24" i="5"/>
  <c r="I21" i="5"/>
  <c r="J21" i="5" s="1"/>
  <c r="W26" i="5"/>
  <c r="B24" i="5" l="1"/>
  <c r="B7" i="5" s="1"/>
  <c r="B25" i="5"/>
  <c r="B8" i="5" s="1"/>
  <c r="B26" i="5"/>
  <c r="B9" i="5" s="1"/>
  <c r="B29" i="5" l="1"/>
  <c r="B12" i="5" s="1"/>
  <c r="B28" i="5"/>
  <c r="C26" i="5"/>
  <c r="C9" i="5" s="1"/>
  <c r="C25" i="5"/>
  <c r="C8" i="5" s="1"/>
  <c r="C24" i="5"/>
  <c r="C7" i="5" s="1"/>
  <c r="B23" i="5"/>
  <c r="B6" i="5" s="1"/>
  <c r="B11" i="5" l="1"/>
  <c r="B27" i="5"/>
  <c r="B10" i="5" s="1"/>
  <c r="C29" i="5"/>
  <c r="C12" i="5" s="1"/>
  <c r="C23" i="5"/>
  <c r="C6" i="5" s="1"/>
  <c r="C28" i="5"/>
  <c r="C11" i="5" s="1"/>
  <c r="B31" i="5" l="1"/>
  <c r="B14" i="5" s="1"/>
  <c r="C27" i="5"/>
  <c r="C10" i="5" s="1"/>
  <c r="B30" i="5"/>
  <c r="E33" i="5"/>
  <c r="E16" i="5" s="1"/>
  <c r="B13" i="5" l="1"/>
  <c r="B32" i="5"/>
  <c r="B33" i="5" s="1"/>
  <c r="C30" i="5"/>
  <c r="C31" i="5"/>
  <c r="C14" i="5" s="1"/>
  <c r="B15" i="5" l="1"/>
  <c r="B39" i="5" s="1"/>
  <c r="C32" i="5"/>
  <c r="C16" i="5" s="1"/>
  <c r="C13" i="5"/>
  <c r="B16" i="5"/>
  <c r="E30" i="5"/>
  <c r="E13" i="5" l="1"/>
  <c r="C15" i="5"/>
  <c r="F37" i="5"/>
  <c r="X30" i="5"/>
  <c r="Y30" i="5" s="1"/>
  <c r="V30" i="5"/>
  <c r="W30" i="5"/>
  <c r="U30" i="5"/>
</calcChain>
</file>

<file path=xl/sharedStrings.xml><?xml version="1.0" encoding="utf-8"?>
<sst xmlns="http://schemas.openxmlformats.org/spreadsheetml/2006/main" count="3828" uniqueCount="223">
  <si>
    <t>I alt</t>
  </si>
  <si>
    <t>OH</t>
  </si>
  <si>
    <t>Scrap-værdi</t>
  </si>
  <si>
    <t>Ekstern bistand</t>
  </si>
  <si>
    <t>AP 2</t>
  </si>
  <si>
    <t>AP 3</t>
  </si>
  <si>
    <t>AP 5</t>
  </si>
  <si>
    <t>Okt</t>
  </si>
  <si>
    <t>Apr</t>
  </si>
  <si>
    <t>Jul</t>
  </si>
  <si>
    <t>Jan</t>
  </si>
  <si>
    <t xml:space="preserve">Jul </t>
  </si>
  <si>
    <t>AP 4</t>
  </si>
  <si>
    <t>Antal timer</t>
  </si>
  <si>
    <t>Evt. indtægter</t>
  </si>
  <si>
    <t>1.2</t>
  </si>
  <si>
    <t>1.3</t>
  </si>
  <si>
    <t>2.1</t>
  </si>
  <si>
    <t>2.2</t>
  </si>
  <si>
    <t>2.3</t>
  </si>
  <si>
    <t>3.1</t>
  </si>
  <si>
    <t>3.2</t>
  </si>
  <si>
    <t>3.3</t>
  </si>
  <si>
    <t>4.1</t>
  </si>
  <si>
    <t>4.2</t>
  </si>
  <si>
    <t>5.1</t>
  </si>
  <si>
    <t>5.2</t>
  </si>
  <si>
    <t>5.3</t>
  </si>
  <si>
    <t>Totalt budget:</t>
  </si>
  <si>
    <t>AP budget</t>
  </si>
  <si>
    <t>Eksempel på Gantt Diagram</t>
  </si>
  <si>
    <t>I alt uden OH</t>
  </si>
  <si>
    <t>De felter der er markeret med grønt bliver udfyldt automatisk.</t>
  </si>
  <si>
    <t>Projektets totalbudget udfyldes automatisk</t>
  </si>
  <si>
    <t>Virksomhedsnavn:</t>
  </si>
  <si>
    <t>Aktivitetstype:</t>
  </si>
  <si>
    <t>Ansøgt tilskudsprocent:</t>
  </si>
  <si>
    <t>Virksomhedsstørrelse:</t>
  </si>
  <si>
    <t xml:space="preserve">1.1 </t>
  </si>
  <si>
    <t>Involverede projektdeltagere</t>
  </si>
  <si>
    <t>AP 1: Navn på AP1</t>
  </si>
  <si>
    <t>Mv.</t>
  </si>
  <si>
    <t>Total</t>
  </si>
  <si>
    <t>M 1.2:</t>
  </si>
  <si>
    <t xml:space="preserve">Projekttitel: </t>
  </si>
  <si>
    <t>Totalt timetal:</t>
  </si>
  <si>
    <t>Apparatur/udstyr</t>
  </si>
  <si>
    <t>Hovedansøger</t>
  </si>
  <si>
    <t>Deltager 2</t>
  </si>
  <si>
    <t>Deltager 3</t>
  </si>
  <si>
    <t>Deltager 4</t>
  </si>
  <si>
    <t>Deltager 5</t>
  </si>
  <si>
    <t>Deltager 6</t>
  </si>
  <si>
    <t>Deltager 7</t>
  </si>
  <si>
    <t>Deltager 8</t>
  </si>
  <si>
    <t>Deltager 9</t>
  </si>
  <si>
    <t>Deltager 10</t>
  </si>
  <si>
    <t>Deltager 11</t>
  </si>
  <si>
    <t>Deltager 12</t>
  </si>
  <si>
    <t>Deltager 13</t>
  </si>
  <si>
    <t>Deltager 14</t>
  </si>
  <si>
    <t>Deltager 15</t>
  </si>
  <si>
    <t>Deltager 16</t>
  </si>
  <si>
    <t>Deltager 17</t>
  </si>
  <si>
    <t>Deltager 18</t>
  </si>
  <si>
    <t>Deltager 19</t>
  </si>
  <si>
    <t>Deltager 20</t>
  </si>
  <si>
    <t>20XX</t>
  </si>
  <si>
    <t>Mellemstor virksomhed</t>
  </si>
  <si>
    <t>OH sats (Universitet)</t>
  </si>
  <si>
    <t>OH sats (Virksomhed)</t>
  </si>
  <si>
    <t>Navn på ansvarlig (Ansv.)</t>
  </si>
  <si>
    <t>Deltager 1</t>
  </si>
  <si>
    <t>(inkl. OH)</t>
  </si>
  <si>
    <t>AP 2: Første undersøgelse</t>
  </si>
  <si>
    <t>2.4: Resultatbehandling</t>
  </si>
  <si>
    <t>M 2.2:</t>
  </si>
  <si>
    <t>Gantt Diagram</t>
  </si>
  <si>
    <t>x</t>
  </si>
  <si>
    <t>Andel af totalbudget</t>
  </si>
  <si>
    <t>Godkendt fra: XX-XX-XXXX</t>
  </si>
  <si>
    <t>Virksomhed A</t>
  </si>
  <si>
    <t>Lønomkostninger</t>
  </si>
  <si>
    <t>Revision</t>
  </si>
  <si>
    <t>Øvrige omkostninger</t>
  </si>
  <si>
    <t>Plantefonden</t>
  </si>
  <si>
    <t>Total plantefonds andel</t>
  </si>
  <si>
    <t>Forsknings- og vidensformidlingsinstitutioner</t>
  </si>
  <si>
    <t>AP 1: Projektledelse og koordinering</t>
  </si>
  <si>
    <t>1.1: Projektledelse</t>
  </si>
  <si>
    <t>M 1.1: Halvårlige projektmøder</t>
  </si>
  <si>
    <t>1.2: Formidling og kommunikation</t>
  </si>
  <si>
    <t>M 1.2: Opfølgning på formidling</t>
  </si>
  <si>
    <t>M 1.3: Afrapporting til Plantefonden</t>
  </si>
  <si>
    <t>2.2: Sensorisk anlyse og test</t>
  </si>
  <si>
    <t>2.3: Smagstest med forbrugere</t>
  </si>
  <si>
    <t>M 2.3: Afholdt workshop for forbrugere</t>
  </si>
  <si>
    <t>M 2.2: Udført professionel sensoriske test</t>
  </si>
  <si>
    <t xml:space="preserve">2.1: Plantefars af ærter </t>
  </si>
  <si>
    <t>M 2.1: Udvalgt mest lovende plantefars</t>
  </si>
  <si>
    <t>3.1: Undrvisningsmateriale om brug af plantefars</t>
  </si>
  <si>
    <t>3.2: Kursus for køkkenpersonale</t>
  </si>
  <si>
    <t>3.3: "Plantefars på menuen"-kampagne i kantine</t>
  </si>
  <si>
    <t>AP 3: Undervisning af xxxx</t>
  </si>
  <si>
    <t>M 3.1: Udarbejdet undervisningskompendie</t>
  </si>
  <si>
    <t>M 3.2: Afholdt kusus for køkkenpersonale</t>
  </si>
  <si>
    <t>M 3.3: Afholdt kampagne i kantine</t>
  </si>
  <si>
    <t>AP 4: Værdikæden i  xxxx</t>
  </si>
  <si>
    <t>4.1 Løbende møder på tværs af værdikæden</t>
  </si>
  <si>
    <t>4.2 Temamøde om "plantefars på menuen"</t>
  </si>
  <si>
    <t>AP 5: Formidling af xxxx</t>
  </si>
  <si>
    <t>M 4.2: Temamøde afholdt</t>
  </si>
  <si>
    <t>M 4.1: Værdikædemøde x 3 afholdt</t>
  </si>
  <si>
    <t>5.1: SoME kommunikation om projektet</t>
  </si>
  <si>
    <t>5.2. Rapport af "plantefars på menuen"</t>
  </si>
  <si>
    <t>5.3: 3 artikler til xxx</t>
  </si>
  <si>
    <t>M 5.1: SoME</t>
  </si>
  <si>
    <t>M 5.2: Afsluttet rapport</t>
  </si>
  <si>
    <t>M 5.3: 3 publicerede artikler</t>
  </si>
  <si>
    <t>Milepæle/Leveringer:</t>
  </si>
  <si>
    <t>Milepæle:</t>
  </si>
  <si>
    <t>M 3.2:</t>
  </si>
  <si>
    <t>M 3.1:</t>
  </si>
  <si>
    <t>M 2.1:</t>
  </si>
  <si>
    <t>M 1.1:</t>
  </si>
  <si>
    <t>M 2.3:</t>
  </si>
  <si>
    <t>De minimis (Landbrug)</t>
  </si>
  <si>
    <t xml:space="preserve">De minimis (Generel) </t>
  </si>
  <si>
    <t>De minimis (Fiskeri og akvakultur)</t>
  </si>
  <si>
    <t>Journal nr: 36016-24-XXXX</t>
  </si>
  <si>
    <t xml:space="preserve">Timetal virksomhed 1: </t>
  </si>
  <si>
    <t xml:space="preserve">Timetal virksomhed 2: </t>
  </si>
  <si>
    <t xml:space="preserve">Samlet timetal: </t>
  </si>
  <si>
    <t xml:space="preserve">Totalt timetal: </t>
  </si>
  <si>
    <t>Samlet budget inklusive OH:</t>
  </si>
  <si>
    <t xml:space="preserve">Totalt budget: </t>
  </si>
  <si>
    <t>Samlet budget:kr.</t>
  </si>
  <si>
    <t>Samlet budget:  kr.</t>
  </si>
  <si>
    <t>Samlet timetal i AP1 :</t>
  </si>
  <si>
    <t>Samlet timetal i AP2:</t>
  </si>
  <si>
    <t>Samlet timetal i AP3:</t>
  </si>
  <si>
    <t>Samlet timetal i AP4:</t>
  </si>
  <si>
    <t>Samlet timetal i AP5:</t>
  </si>
  <si>
    <t xml:space="preserve">Timetal virksomhed 3: </t>
  </si>
  <si>
    <t xml:space="preserve">Timetal virksomhed 4: </t>
  </si>
  <si>
    <t xml:space="preserve">Totalt timeantal angivet i den samlede budgetoversigt- bliver overført automatisk: </t>
  </si>
  <si>
    <t xml:space="preserve">Totalt budget angivet i den samlede budgetoversigt, bliver overført automatisk: </t>
  </si>
  <si>
    <t>Total fra "samlet budgetoversigt" - overføres automatisk</t>
  </si>
  <si>
    <t>udvikling af undervisningsmateriale</t>
  </si>
  <si>
    <t>kursus</t>
  </si>
  <si>
    <t>kampagne</t>
  </si>
  <si>
    <t>Finansiering i alt</t>
  </si>
  <si>
    <t>Lille virksomhed - Individuel</t>
  </si>
  <si>
    <t>Lille virksomhed - Samarbejde</t>
  </si>
  <si>
    <t>Mellemstor virksomhed - Individuel</t>
  </si>
  <si>
    <t>Mellemstor virksomhed - Samarbejde</t>
  </si>
  <si>
    <t>Stor virksomhed - Individuel</t>
  </si>
  <si>
    <t>Stor virksomhed - Samarbejde</t>
  </si>
  <si>
    <t>Typer af projekter og aktiviteter/ virksomhedsstørrelse</t>
  </si>
  <si>
    <t>Forskning og udvikling</t>
  </si>
  <si>
    <t>Videnudveksling og informationsaktioner</t>
  </si>
  <si>
    <t>Konsulentbistand</t>
  </si>
  <si>
    <t>Fremstødforanstaltninger</t>
  </si>
  <si>
    <t>Deltagelse i kvalitetsordninger</t>
  </si>
  <si>
    <t>Ny deltagelse i kvalitetsordninger</t>
  </si>
  <si>
    <t>ABER</t>
  </si>
  <si>
    <t>FIBER</t>
  </si>
  <si>
    <t>Grundforskning</t>
  </si>
  <si>
    <t>Industriel forskning</t>
  </si>
  <si>
    <t>Eksperimentel udvikling</t>
  </si>
  <si>
    <t>Gennemførlighedsundersøgelser</t>
  </si>
  <si>
    <t>Uddannelse</t>
  </si>
  <si>
    <t>Støtte til innovationsklynger</t>
  </si>
  <si>
    <t>Deltagelse i messer</t>
  </si>
  <si>
    <t>Netværk i akvakulturerhvervet</t>
  </si>
  <si>
    <t>Individuel</t>
  </si>
  <si>
    <t>Samarbejde</t>
  </si>
  <si>
    <t>Projektform</t>
  </si>
  <si>
    <t>Statstøtteregler og aktivitet</t>
  </si>
  <si>
    <t>Virksomhedstørrelse og projektform</t>
  </si>
  <si>
    <t>Lille virksomhed</t>
  </si>
  <si>
    <t>Stor virksomhed</t>
  </si>
  <si>
    <t>Beløb, der bruges til "Plantefonden"</t>
  </si>
  <si>
    <t>Max mulig tilskudssats</t>
  </si>
  <si>
    <t>Statstøtteregler</t>
  </si>
  <si>
    <t>Selvfinansieret</t>
  </si>
  <si>
    <t>GBER</t>
  </si>
  <si>
    <t>Afsætningsforanstaltninger</t>
  </si>
  <si>
    <t>Værdier til rullemenu "Statstøtteregler"</t>
  </si>
  <si>
    <t>Offentlig institution - Individuel</t>
  </si>
  <si>
    <t>Offentlig institution - Samarbejde</t>
  </si>
  <si>
    <t>Forsknings- og vidensformidlingsinstitutioner - Individuel</t>
  </si>
  <si>
    <t>Forsknings- og vidensformidlingsinstitutioner - Samarbejde</t>
  </si>
  <si>
    <t xml:space="preserve">Eksempel på samarbejdes projekt budget </t>
  </si>
  <si>
    <t>Hvilket slags projekt ansøger du om?</t>
  </si>
  <si>
    <t>Samarbejdsprojekter</t>
  </si>
  <si>
    <t xml:space="preserve">Samarbejdsprojekter har generelt højere satser end individuelle projekter. 
For at opnå forhøjet tilskud til samarbejdsprojekter skal projektet enten være: </t>
  </si>
  <si>
    <t>• Et samarbejde mellem virksomheder, hvoraf mindst en deltager er 
en SMV, og hvor ingen virksomhed afholder mere end 70 pct. af det samlede Plantefonden tilskud, eller;</t>
  </si>
  <si>
    <t>• Et samarbejde mellem virksomheder (uanset størrelse) og en 
forsknings- og vidensformidlingsinstitution, hvor sidstnævnte afholder mindst 10 pct. af Plantefonden tilskuddet.</t>
  </si>
  <si>
    <t>I samarbejdsprojekter er det et krav, at projektets resultater formidles 
bredt gennem konferencer, publikationer, open access-samlinger, gratis software eller open source-software. (Dette gælder dog ikke fortrolige oplysninger.)</t>
  </si>
  <si>
    <t>Individuelle projekter</t>
  </si>
  <si>
    <t>Ved et individuelt projekt forstås enten:</t>
  </si>
  <si>
    <t>• Et projekt med en enkelt deltager – hovedansøger –, som er en 
virksomhed (uanset størrelse), eller;</t>
  </si>
  <si>
    <t>• Et projekt med virksomhedsdeltagere, men hvor en af deltagerne afholder mere 
end 70 pct. af det samlede Plantefonden tilskud.</t>
  </si>
  <si>
    <t>Bemærk desuden venligst følgende:</t>
  </si>
  <si>
    <t xml:space="preserve">Ved individuelle projekter kan der somme tider være behov for ekstern bistand, 
f.eks. ved hjælp af konsulenter. Disse er ikke medansøgere af projektet, men hyres til at udføre projektspecifikt arbejde, som projektdeltagerne ikke selv har de fornødne kompetencer til at udføre.  </t>
  </si>
  <si>
    <t xml:space="preserve">Eksempel: Et individuelt projekt, med kun en enkelt deltager, som både indeholder 
aktivitetstyperne ’Udvikling’ og ’Demonstration’, skal udfylde to delbudgetter – ét for hver aktivitetstype.  </t>
  </si>
  <si>
    <t>Forordning</t>
  </si>
  <si>
    <t>Heraf egen- og privat finansiering</t>
  </si>
  <si>
    <t>Offentlig institution (Ej statsstøtte)</t>
  </si>
  <si>
    <t>Offentlig institution ikke statsstøtte</t>
  </si>
  <si>
    <t xml:space="preserve">Hvis </t>
  </si>
  <si>
    <t>Ej statsstøtte</t>
  </si>
  <si>
    <t xml:space="preserve">Nedsat støttesats pga. anden finansiering </t>
  </si>
  <si>
    <t>Heraf anden offentlig støtte</t>
  </si>
  <si>
    <t>Nedsat tilskudssats pga. 
anden finansiering</t>
  </si>
  <si>
    <t>Plantefond tilskudsats(Uden ekstra finansiering)</t>
  </si>
  <si>
    <t>Plantefond nedsat sats</t>
  </si>
  <si>
    <t>Nedsat støttesats pga anden offentlig støtte</t>
  </si>
  <si>
    <t>Plantefond nedsat sats hvis udfyldt "Offentlig støtte"</t>
  </si>
  <si>
    <t>Plantefond hvis udfyldt "Privat finansiering"</t>
  </si>
  <si>
    <t xml:space="preserve">Hvus </t>
  </si>
  <si>
    <t>VIrksomhed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</si>
</sst>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r.&quot;;[Red]\-#,##0\ &quot;kr.&quot;"/>
    <numFmt numFmtId="164" formatCode="_ * #,##0_ ;_ * \-#,##0_ ;_ * &quot;-&quot;_ ;_ @_ "/>
    <numFmt numFmtId="165" formatCode="_ * #,##0.00_ ;_ * \-#,##0.00_ ;_ * &quot;-&quot;??_ ;_ @_ "/>
    <numFmt numFmtId="166" formatCode="_(* #,##0_);_(* \(#,##0\);_(* &quot;-&quot;??_);_(@_)"/>
    <numFmt numFmtId="167" formatCode="0.0"/>
    <numFmt numFmtId="168" formatCode="_ * #,##0_ ;_ * \-#,##0_ ;_ * &quot;-&quot;??_ ;_ @_ "/>
    <numFmt numFmtId="169" formatCode="#,##0.00\ &quot;kr.&quot;"/>
  </numFmts>
  <fonts count="32">
    <font>
      <sz val="11"/>
      <color theme="1"/>
      <name val="Arial"/>
      <family val="2"/>
      <scheme val="minor"/>
    </font>
    <font>
      <sz val="11"/>
      <color indexed="8"/>
      <name val="Calibri"/>
      <family val="2"/>
    </font>
    <font>
      <b/>
      <sz val="11"/>
      <color theme="1"/>
      <name val="Arial"/>
      <family val="2"/>
      <scheme val="minor"/>
    </font>
    <font>
      <b/>
      <sz val="11"/>
      <color rgb="FFFF0000"/>
      <name val="Arial"/>
      <family val="2"/>
      <scheme val="minor"/>
    </font>
    <font>
      <sz val="7"/>
      <color theme="1"/>
      <name val="Arial"/>
      <family val="2"/>
      <scheme val="minor"/>
    </font>
    <font>
      <sz val="8"/>
      <color rgb="FF000000"/>
      <name val="Segoe UI"/>
      <family val="2"/>
    </font>
    <font>
      <b/>
      <sz val="11"/>
      <color theme="0"/>
      <name val="Arial"/>
      <family val="2"/>
      <scheme val="minor"/>
    </font>
    <font>
      <sz val="11"/>
      <color theme="0"/>
      <name val="Arial"/>
      <family val="2"/>
      <scheme val="minor"/>
    </font>
    <font>
      <b/>
      <sz val="12"/>
      <color theme="0"/>
      <name val="Arial"/>
      <family val="2"/>
      <scheme val="minor"/>
    </font>
    <font>
      <b/>
      <sz val="14"/>
      <color theme="0"/>
      <name val="Arial"/>
      <family val="2"/>
      <scheme val="minor"/>
    </font>
    <font>
      <b/>
      <sz val="14"/>
      <color indexed="8"/>
      <name val="Arial"/>
      <family val="2"/>
      <scheme val="minor"/>
    </font>
    <font>
      <b/>
      <sz val="11"/>
      <color indexed="8"/>
      <name val="Arial"/>
      <family val="2"/>
      <scheme val="minor"/>
    </font>
    <font>
      <b/>
      <sz val="11"/>
      <name val="Arial"/>
      <family val="2"/>
      <scheme val="minor"/>
    </font>
    <font>
      <sz val="11"/>
      <color indexed="8"/>
      <name val="Arial"/>
      <family val="2"/>
      <scheme val="minor"/>
    </font>
    <font>
      <sz val="11"/>
      <name val="Arial"/>
      <family val="2"/>
      <scheme val="minor"/>
    </font>
    <font>
      <b/>
      <sz val="11"/>
      <color indexed="23"/>
      <name val="Arial"/>
      <family val="2"/>
      <scheme val="minor"/>
    </font>
    <font>
      <sz val="11"/>
      <color rgb="FFFF0000"/>
      <name val="Arial"/>
      <family val="2"/>
      <scheme val="minor"/>
    </font>
    <font>
      <i/>
      <sz val="11"/>
      <color theme="1"/>
      <name val="Arial"/>
      <family val="2"/>
      <scheme val="minor"/>
    </font>
    <font>
      <b/>
      <sz val="11"/>
      <name val="Calibri"/>
      <family val="2"/>
    </font>
    <font>
      <sz val="11"/>
      <color theme="1"/>
      <name val="Arial"/>
      <family val="2"/>
      <scheme val="minor"/>
    </font>
    <font>
      <sz val="11"/>
      <color theme="0" tint="-0.34998626667073579"/>
      <name val="Arial"/>
      <family val="2"/>
      <scheme val="minor"/>
    </font>
    <font>
      <i/>
      <sz val="11"/>
      <color theme="0" tint="-0.34998626667073579"/>
      <name val="Arial"/>
      <family val="2"/>
      <scheme val="minor"/>
    </font>
    <font>
      <sz val="11"/>
      <color rgb="FF000000"/>
      <name val="Arial"/>
      <family val="2"/>
      <scheme val="minor"/>
    </font>
    <font>
      <sz val="11"/>
      <color rgb="FF212529"/>
      <name val="Questa-Regular"/>
    </font>
    <font>
      <sz val="11"/>
      <color rgb="FF00B050"/>
      <name val="Arial"/>
      <family val="2"/>
      <scheme val="minor"/>
    </font>
    <font>
      <sz val="11"/>
      <color rgb="FF9C5700"/>
      <name val="Arial"/>
      <family val="2"/>
      <scheme val="minor"/>
    </font>
    <font>
      <b/>
      <sz val="11"/>
      <color rgb="FF285644"/>
      <name val="Arial"/>
      <family val="2"/>
      <scheme val="minor"/>
    </font>
    <font>
      <b/>
      <sz val="11"/>
      <color theme="0"/>
      <name val="Calibri"/>
      <family val="2"/>
    </font>
    <font>
      <sz val="11"/>
      <color rgb="FF285644"/>
      <name val="Arial"/>
      <family val="2"/>
      <scheme val="minor"/>
    </font>
    <font>
      <sz val="11"/>
      <color theme="1"/>
      <name val="Calibri"/>
      <family val="2"/>
    </font>
    <font>
      <b/>
      <sz val="16"/>
      <color theme="1"/>
      <name val="Arial"/>
      <family val="2"/>
      <scheme val="minor"/>
    </font>
    <font>
      <sz val="11"/>
      <color theme="0" tint="-4.9989318521683403E-2"/>
      <name val="Arial"/>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285644"/>
        <bgColor indexed="64"/>
      </patternFill>
    </fill>
    <fill>
      <patternFill patternType="solid">
        <fgColor rgb="FF8BB872"/>
        <bgColor indexed="64"/>
      </patternFill>
    </fill>
    <fill>
      <patternFill patternType="solid">
        <fgColor rgb="FFC4AE79"/>
        <bgColor indexed="64"/>
      </patternFill>
    </fill>
    <fill>
      <patternFill patternType="solid">
        <fgColor rgb="FFFFC000"/>
        <bgColor indexed="64"/>
      </patternFill>
    </fill>
    <fill>
      <patternFill patternType="solid">
        <fgColor theme="9" tint="-0.249977111117893"/>
        <bgColor indexed="64"/>
      </patternFill>
    </fill>
    <fill>
      <patternFill patternType="solid">
        <fgColor rgb="FFFFEB9C"/>
      </patternFill>
    </fill>
    <fill>
      <patternFill patternType="solid">
        <fgColor theme="9" tint="0.79998168889431442"/>
        <bgColor indexed="64"/>
      </patternFill>
    </fill>
  </fills>
  <borders count="35">
    <border>
      <left/>
      <right/>
      <top/>
      <bottom/>
      <diagonal/>
    </border>
    <border>
      <left/>
      <right/>
      <top style="thin">
        <color auto="1"/>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right/>
      <top style="medium">
        <color auto="1"/>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auto="1"/>
      </right>
      <top style="medium">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auto="1"/>
      </top>
      <bottom/>
      <diagonal/>
    </border>
    <border>
      <left/>
      <right style="thin">
        <color indexed="64"/>
      </right>
      <top/>
      <bottom style="medium">
        <color auto="1"/>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0" fontId="25" fillId="9" borderId="0" applyNumberFormat="0" applyBorder="0" applyAlignment="0" applyProtection="0"/>
  </cellStyleXfs>
  <cellXfs count="342">
    <xf numFmtId="0" fontId="0" fillId="0" borderId="0" xfId="0"/>
    <xf numFmtId="0" fontId="2" fillId="0" borderId="13" xfId="0" applyFont="1" applyBorder="1" applyProtection="1">
      <protection locked="0"/>
    </xf>
    <xf numFmtId="0" fontId="2" fillId="2" borderId="6" xfId="0" applyFont="1" applyFill="1" applyBorder="1"/>
    <xf numFmtId="0" fontId="2" fillId="0" borderId="5" xfId="0" applyFont="1" applyBorder="1" applyAlignment="1">
      <alignment horizontal="center"/>
    </xf>
    <xf numFmtId="0" fontId="0" fillId="0" borderId="0" xfId="0" applyFont="1" applyBorder="1"/>
    <xf numFmtId="0" fontId="0" fillId="0" borderId="0" xfId="0" applyFont="1"/>
    <xf numFmtId="0" fontId="0" fillId="0" borderId="5" xfId="0" applyFont="1" applyBorder="1"/>
    <xf numFmtId="0" fontId="0" fillId="2" borderId="5" xfId="0" applyFont="1" applyFill="1" applyBorder="1"/>
    <xf numFmtId="0" fontId="0" fillId="2" borderId="0" xfId="0" applyFont="1" applyFill="1" applyBorder="1"/>
    <xf numFmtId="0" fontId="0" fillId="2" borderId="3" xfId="0" applyFont="1" applyFill="1" applyBorder="1"/>
    <xf numFmtId="0" fontId="0" fillId="2" borderId="4" xfId="0" applyFont="1" applyFill="1" applyBorder="1"/>
    <xf numFmtId="0" fontId="0" fillId="2" borderId="1" xfId="0" applyFont="1" applyFill="1" applyBorder="1"/>
    <xf numFmtId="0" fontId="0" fillId="2" borderId="6" xfId="0" applyFont="1" applyFill="1" applyBorder="1"/>
    <xf numFmtId="0" fontId="0" fillId="2" borderId="2" xfId="0" applyFont="1" applyFill="1" applyBorder="1"/>
    <xf numFmtId="0" fontId="0" fillId="2" borderId="7" xfId="0" applyFont="1" applyFill="1" applyBorder="1"/>
    <xf numFmtId="0" fontId="10" fillId="0" borderId="0" xfId="0" applyFont="1" applyFill="1" applyBorder="1" applyAlignment="1">
      <alignment horizontal="center"/>
    </xf>
    <xf numFmtId="0" fontId="11" fillId="0" borderId="5" xfId="0" applyFont="1" applyBorder="1" applyAlignment="1">
      <alignment horizontal="right"/>
    </xf>
    <xf numFmtId="0" fontId="11" fillId="0" borderId="8" xfId="0" applyFont="1" applyBorder="1" applyAlignment="1">
      <alignment horizontal="center"/>
    </xf>
    <xf numFmtId="0" fontId="11" fillId="2" borderId="4" xfId="0" applyFont="1" applyFill="1" applyBorder="1"/>
    <xf numFmtId="0" fontId="11" fillId="2" borderId="1" xfId="0" applyFont="1" applyFill="1" applyBorder="1"/>
    <xf numFmtId="0" fontId="11" fillId="2" borderId="4" xfId="0" applyFont="1" applyFill="1" applyBorder="1" applyAlignment="1">
      <alignment horizontal="center"/>
    </xf>
    <xf numFmtId="0" fontId="11" fillId="2" borderId="7" xfId="0" applyFont="1" applyFill="1" applyBorder="1"/>
    <xf numFmtId="0" fontId="11" fillId="2" borderId="2" xfId="0" applyFont="1" applyFill="1" applyBorder="1"/>
    <xf numFmtId="0" fontId="11" fillId="2" borderId="5" xfId="0" applyFont="1" applyFill="1" applyBorder="1"/>
    <xf numFmtId="0" fontId="0" fillId="0" borderId="0" xfId="0" applyFont="1" applyFill="1"/>
    <xf numFmtId="0" fontId="11" fillId="0" borderId="0" xfId="0" applyFont="1" applyAlignment="1" applyProtection="1">
      <alignment horizontal="center"/>
      <protection locked="0"/>
    </xf>
    <xf numFmtId="0" fontId="0" fillId="0" borderId="10" xfId="0" applyFont="1" applyBorder="1"/>
    <xf numFmtId="0" fontId="12" fillId="0" borderId="10" xfId="0" applyFont="1" applyBorder="1" applyAlignment="1">
      <alignment horizontal="center"/>
    </xf>
    <xf numFmtId="0" fontId="12" fillId="0" borderId="10" xfId="0" applyFont="1" applyFill="1" applyBorder="1" applyAlignment="1">
      <alignment horizontal="center"/>
    </xf>
    <xf numFmtId="0" fontId="12" fillId="0" borderId="0" xfId="0" applyFont="1" applyProtection="1"/>
    <xf numFmtId="0" fontId="12" fillId="0" borderId="0" xfId="0" applyFont="1" applyBorder="1" applyProtection="1"/>
    <xf numFmtId="0" fontId="12" fillId="0" borderId="12" xfId="0" applyFont="1" applyBorder="1" applyProtection="1">
      <protection locked="0"/>
    </xf>
    <xf numFmtId="3" fontId="12" fillId="0" borderId="11" xfId="1" applyNumberFormat="1" applyFont="1" applyFill="1" applyBorder="1" applyProtection="1">
      <protection locked="0"/>
    </xf>
    <xf numFmtId="0" fontId="13" fillId="0" borderId="10" xfId="0" applyFont="1" applyFill="1" applyBorder="1"/>
    <xf numFmtId="0" fontId="7" fillId="0" borderId="0" xfId="0" applyFont="1" applyFill="1" applyBorder="1" applyProtection="1">
      <protection hidden="1"/>
    </xf>
    <xf numFmtId="167" fontId="7" fillId="0" borderId="0" xfId="0" applyNumberFormat="1" applyFont="1" applyProtection="1">
      <protection hidden="1"/>
    </xf>
    <xf numFmtId="1" fontId="12" fillId="0" borderId="0" xfId="0" applyNumberFormat="1" applyFont="1" applyProtection="1">
      <protection hidden="1"/>
    </xf>
    <xf numFmtId="0" fontId="15" fillId="0" borderId="10" xfId="0" applyFont="1" applyBorder="1" applyProtection="1">
      <protection locked="0"/>
    </xf>
    <xf numFmtId="0" fontId="13" fillId="0" borderId="5" xfId="0" applyFont="1" applyBorder="1"/>
    <xf numFmtId="168" fontId="0" fillId="0" borderId="0" xfId="0" applyNumberFormat="1" applyFill="1"/>
    <xf numFmtId="164" fontId="0" fillId="0" borderId="0" xfId="0" applyNumberFormat="1" applyFill="1"/>
    <xf numFmtId="164" fontId="0" fillId="0" borderId="0" xfId="0" applyNumberFormat="1"/>
    <xf numFmtId="164" fontId="2" fillId="0" borderId="0" xfId="0" applyNumberFormat="1" applyFont="1" applyFill="1"/>
    <xf numFmtId="168" fontId="0" fillId="0" borderId="0" xfId="0" applyNumberFormat="1" applyFill="1" applyBorder="1"/>
    <xf numFmtId="0" fontId="2" fillId="0" borderId="0" xfId="0" applyFont="1" applyFill="1" applyBorder="1" applyAlignment="1"/>
    <xf numFmtId="165" fontId="0" fillId="0" borderId="0" xfId="1" applyFont="1" applyFill="1"/>
    <xf numFmtId="164" fontId="2" fillId="0" borderId="0" xfId="0" applyNumberFormat="1" applyFont="1"/>
    <xf numFmtId="0" fontId="0" fillId="0" borderId="0" xfId="0" applyAlignment="1">
      <alignment shrinkToFit="1"/>
    </xf>
    <xf numFmtId="166" fontId="2" fillId="0" borderId="0" xfId="0" applyNumberFormat="1" applyFont="1" applyFill="1" applyAlignment="1">
      <alignment horizontal="center"/>
    </xf>
    <xf numFmtId="166" fontId="17" fillId="0" borderId="0" xfId="0" applyNumberFormat="1" applyFont="1" applyFill="1" applyAlignment="1">
      <alignment horizontal="center" wrapText="1"/>
    </xf>
    <xf numFmtId="0" fontId="2" fillId="0" borderId="0" xfId="0" applyFont="1"/>
    <xf numFmtId="0" fontId="13" fillId="2" borderId="3" xfId="0" applyFont="1" applyFill="1" applyBorder="1" applyAlignment="1">
      <alignment horizontal="left"/>
    </xf>
    <xf numFmtId="0" fontId="14" fillId="2" borderId="0" xfId="0" applyFont="1" applyFill="1" applyBorder="1"/>
    <xf numFmtId="0" fontId="0" fillId="2" borderId="2" xfId="0" applyFont="1" applyFill="1" applyBorder="1" applyAlignment="1">
      <alignment horizontal="left"/>
    </xf>
    <xf numFmtId="0" fontId="0" fillId="2" borderId="2" xfId="0" applyFont="1" applyFill="1" applyBorder="1" applyAlignment="1">
      <alignment horizontal="center"/>
    </xf>
    <xf numFmtId="0" fontId="14" fillId="3" borderId="5" xfId="0" applyFont="1" applyFill="1" applyBorder="1"/>
    <xf numFmtId="0" fontId="14" fillId="0" borderId="5" xfId="0" applyFont="1" applyBorder="1"/>
    <xf numFmtId="0" fontId="13" fillId="2" borderId="6" xfId="0" applyFont="1" applyFill="1" applyBorder="1"/>
    <xf numFmtId="0" fontId="13" fillId="2" borderId="5" xfId="0" applyFont="1" applyFill="1" applyBorder="1"/>
    <xf numFmtId="0" fontId="11" fillId="2" borderId="0" xfId="0" applyFont="1" applyFill="1" applyBorder="1"/>
    <xf numFmtId="0" fontId="11" fillId="2" borderId="6" xfId="0" applyFont="1" applyFill="1" applyBorder="1"/>
    <xf numFmtId="0" fontId="0" fillId="2" borderId="23" xfId="0" applyFont="1" applyFill="1" applyBorder="1"/>
    <xf numFmtId="0" fontId="2" fillId="2" borderId="9" xfId="0" applyFont="1" applyFill="1" applyBorder="1"/>
    <xf numFmtId="0" fontId="0" fillId="2" borderId="9" xfId="0" applyFont="1" applyFill="1" applyBorder="1"/>
    <xf numFmtId="0" fontId="0" fillId="2" borderId="13" xfId="0" applyFont="1" applyFill="1" applyBorder="1"/>
    <xf numFmtId="0" fontId="2" fillId="2" borderId="22" xfId="0" applyFont="1" applyFill="1" applyBorder="1"/>
    <xf numFmtId="0" fontId="0" fillId="2" borderId="0" xfId="0" applyFont="1" applyFill="1" applyBorder="1" applyAlignment="1">
      <alignment horizontal="center"/>
    </xf>
    <xf numFmtId="0" fontId="0" fillId="2" borderId="6" xfId="0" applyFont="1" applyFill="1" applyBorder="1" applyAlignment="1">
      <alignment horizontal="center"/>
    </xf>
    <xf numFmtId="0" fontId="13" fillId="2" borderId="2" xfId="0" applyFont="1" applyFill="1" applyBorder="1"/>
    <xf numFmtId="0" fontId="12" fillId="2" borderId="3" xfId="0" applyFont="1" applyFill="1" applyBorder="1"/>
    <xf numFmtId="0" fontId="12" fillId="2" borderId="2" xfId="0" applyFont="1" applyFill="1" applyBorder="1"/>
    <xf numFmtId="0" fontId="14" fillId="3" borderId="2" xfId="0" applyFont="1" applyFill="1" applyBorder="1"/>
    <xf numFmtId="0" fontId="14" fillId="0" borderId="2" xfId="0" applyFont="1" applyBorder="1"/>
    <xf numFmtId="0" fontId="21" fillId="0" borderId="0" xfId="0" applyFont="1"/>
    <xf numFmtId="0" fontId="21" fillId="0" borderId="0" xfId="0" applyFont="1" applyFill="1" applyBorder="1" applyProtection="1">
      <protection hidden="1"/>
    </xf>
    <xf numFmtId="9" fontId="20" fillId="0" borderId="0" xfId="3" applyNumberFormat="1" applyFont="1" applyProtection="1">
      <protection hidden="1"/>
    </xf>
    <xf numFmtId="9" fontId="20" fillId="0" borderId="0" xfId="3" applyFont="1"/>
    <xf numFmtId="0" fontId="12" fillId="0" borderId="0" xfId="0" applyFont="1" applyBorder="1" applyAlignment="1">
      <alignment horizontal="center"/>
    </xf>
    <xf numFmtId="2" fontId="0" fillId="0" borderId="0" xfId="0" applyNumberFormat="1" applyFill="1"/>
    <xf numFmtId="2" fontId="2" fillId="0" borderId="0" xfId="0" applyNumberFormat="1" applyFont="1" applyFill="1" applyAlignment="1">
      <alignment horizontal="center"/>
    </xf>
    <xf numFmtId="2" fontId="17" fillId="0" borderId="0" xfId="0" applyNumberFormat="1" applyFont="1" applyFill="1" applyAlignment="1">
      <alignment horizontal="center" wrapText="1"/>
    </xf>
    <xf numFmtId="2" fontId="2" fillId="0" borderId="0" xfId="0" applyNumberFormat="1" applyFont="1" applyFill="1"/>
    <xf numFmtId="2" fontId="0" fillId="0" borderId="0" xfId="0" applyNumberFormat="1" applyFill="1" applyBorder="1"/>
    <xf numFmtId="0" fontId="22" fillId="0" borderId="0" xfId="0" applyFont="1"/>
    <xf numFmtId="0" fontId="22" fillId="0" borderId="0" xfId="0" applyFont="1" applyAlignment="1">
      <alignment vertical="center"/>
    </xf>
    <xf numFmtId="0" fontId="11" fillId="3" borderId="0" xfId="0" applyFont="1" applyFill="1" applyBorder="1"/>
    <xf numFmtId="0" fontId="0" fillId="3" borderId="0" xfId="0" applyFont="1" applyFill="1" applyBorder="1"/>
    <xf numFmtId="0" fontId="0" fillId="3" borderId="6" xfId="0" applyFont="1" applyFill="1" applyBorder="1"/>
    <xf numFmtId="0" fontId="7" fillId="4" borderId="0" xfId="0" applyFont="1" applyFill="1" applyBorder="1" applyAlignment="1">
      <alignment horizontal="left" vertical="center"/>
    </xf>
    <xf numFmtId="0" fontId="7" fillId="4" borderId="0" xfId="0" applyFont="1" applyFill="1" applyBorder="1"/>
    <xf numFmtId="0" fontId="7" fillId="4" borderId="25" xfId="0" applyFont="1" applyFill="1" applyBorder="1"/>
    <xf numFmtId="0" fontId="7" fillId="4" borderId="27" xfId="0" applyFont="1" applyFill="1" applyBorder="1"/>
    <xf numFmtId="0" fontId="7" fillId="4" borderId="26" xfId="0" applyFont="1" applyFill="1" applyBorder="1"/>
    <xf numFmtId="0" fontId="6" fillId="4" borderId="27" xfId="0" applyFont="1" applyFill="1" applyBorder="1"/>
    <xf numFmtId="166" fontId="6" fillId="4" borderId="24" xfId="1" applyNumberFormat="1" applyFont="1" applyFill="1" applyBorder="1"/>
    <xf numFmtId="3" fontId="6" fillId="4" borderId="0" xfId="1" applyNumberFormat="1" applyFont="1" applyFill="1" applyBorder="1" applyProtection="1"/>
    <xf numFmtId="3" fontId="6" fillId="4" borderId="10" xfId="1" applyNumberFormat="1" applyFont="1" applyFill="1" applyBorder="1" applyProtection="1"/>
    <xf numFmtId="165" fontId="6" fillId="4" borderId="0" xfId="1" applyFont="1" applyFill="1" applyBorder="1" applyProtection="1"/>
    <xf numFmtId="0" fontId="6" fillId="4" borderId="0" xfId="0" applyFont="1" applyFill="1"/>
    <xf numFmtId="10" fontId="6" fillId="4" borderId="0" xfId="3" applyNumberFormat="1" applyFont="1" applyFill="1" applyProtection="1">
      <protection hidden="1"/>
    </xf>
    <xf numFmtId="0" fontId="11" fillId="6" borderId="8" xfId="0" applyFont="1" applyFill="1" applyBorder="1" applyAlignment="1" applyProtection="1">
      <alignment horizontal="left"/>
      <protection locked="0"/>
    </xf>
    <xf numFmtId="0" fontId="6" fillId="4" borderId="0" xfId="0" applyFont="1" applyFill="1" applyBorder="1" applyAlignment="1">
      <alignment horizontal="left"/>
    </xf>
    <xf numFmtId="0" fontId="6" fillId="4" borderId="0" xfId="0" applyFont="1" applyFill="1" applyBorder="1"/>
    <xf numFmtId="0" fontId="6" fillId="4" borderId="14" xfId="0" applyFont="1" applyFill="1" applyBorder="1"/>
    <xf numFmtId="0" fontId="6" fillId="4" borderId="12" xfId="0" applyFont="1" applyFill="1" applyBorder="1"/>
    <xf numFmtId="0" fontId="6" fillId="4" borderId="15" xfId="0" applyFont="1" applyFill="1" applyBorder="1"/>
    <xf numFmtId="0" fontId="8" fillId="4" borderId="4" xfId="0" applyFont="1" applyFill="1" applyBorder="1"/>
    <xf numFmtId="0" fontId="9" fillId="4" borderId="4" xfId="0" applyFont="1" applyFill="1" applyBorder="1" applyAlignment="1">
      <alignment horizontal="center"/>
    </xf>
    <xf numFmtId="0" fontId="0" fillId="5" borderId="0" xfId="0" applyFont="1" applyFill="1" applyBorder="1"/>
    <xf numFmtId="0" fontId="0" fillId="5" borderId="6" xfId="0" applyFont="1" applyFill="1" applyBorder="1"/>
    <xf numFmtId="0" fontId="14" fillId="5" borderId="0" xfId="0" applyFont="1" applyFill="1" applyBorder="1"/>
    <xf numFmtId="3" fontId="0" fillId="2" borderId="5" xfId="0" applyNumberFormat="1" applyFont="1" applyFill="1" applyBorder="1"/>
    <xf numFmtId="0" fontId="14" fillId="2" borderId="2" xfId="0" applyFont="1" applyFill="1" applyBorder="1"/>
    <xf numFmtId="0" fontId="14" fillId="2" borderId="3" xfId="0" applyFont="1" applyFill="1" applyBorder="1"/>
    <xf numFmtId="0" fontId="4" fillId="0" borderId="0" xfId="0" applyFont="1" applyBorder="1" applyProtection="1">
      <protection locked="0"/>
    </xf>
    <xf numFmtId="0" fontId="0" fillId="0" borderId="0" xfId="0" applyFont="1" applyBorder="1" applyProtection="1">
      <protection locked="0"/>
    </xf>
    <xf numFmtId="0" fontId="0" fillId="0" borderId="0" xfId="0" applyFont="1" applyProtection="1">
      <protection locked="0"/>
    </xf>
    <xf numFmtId="0" fontId="3" fillId="0" borderId="0" xfId="0" applyFont="1" applyProtection="1">
      <protection locked="0"/>
    </xf>
    <xf numFmtId="0" fontId="8" fillId="4" borderId="14" xfId="0" applyFont="1" applyFill="1" applyBorder="1" applyProtection="1">
      <protection locked="0"/>
    </xf>
    <xf numFmtId="0" fontId="9" fillId="4" borderId="15"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0" fillId="0" borderId="5" xfId="0" applyFont="1" applyBorder="1" applyProtection="1">
      <protection locked="0"/>
    </xf>
    <xf numFmtId="0" fontId="0" fillId="2" borderId="5" xfId="0" applyFont="1" applyFill="1" applyBorder="1" applyProtection="1">
      <protection locked="0"/>
    </xf>
    <xf numFmtId="0" fontId="0" fillId="2" borderId="0" xfId="0" applyFont="1" applyFill="1" applyBorder="1" applyProtection="1">
      <protection locked="0"/>
    </xf>
    <xf numFmtId="0" fontId="11" fillId="0" borderId="5" xfId="0" applyFont="1" applyBorder="1" applyAlignment="1" applyProtection="1">
      <alignment horizontal="right"/>
      <protection locked="0"/>
    </xf>
    <xf numFmtId="0" fontId="11" fillId="0" borderId="8" xfId="0" applyFont="1" applyBorder="1" applyAlignment="1" applyProtection="1">
      <alignment horizontal="center"/>
      <protection locked="0"/>
    </xf>
    <xf numFmtId="0" fontId="6" fillId="4" borderId="0" xfId="0" applyFont="1" applyFill="1" applyBorder="1" applyAlignment="1" applyProtection="1">
      <alignment horizontal="left"/>
      <protection locked="0"/>
    </xf>
    <xf numFmtId="0" fontId="6" fillId="4" borderId="0" xfId="0" applyFont="1" applyFill="1" applyBorder="1" applyProtection="1">
      <protection locked="0"/>
    </xf>
    <xf numFmtId="0" fontId="6" fillId="4" borderId="14" xfId="0" applyFont="1" applyFill="1" applyBorder="1" applyProtection="1">
      <protection locked="0"/>
    </xf>
    <xf numFmtId="0" fontId="6" fillId="4" borderId="12" xfId="0" applyFont="1" applyFill="1" applyBorder="1" applyProtection="1">
      <protection locked="0"/>
    </xf>
    <xf numFmtId="0" fontId="6" fillId="4" borderId="15" xfId="0" applyFont="1" applyFill="1" applyBorder="1" applyProtection="1">
      <protection locked="0"/>
    </xf>
    <xf numFmtId="0" fontId="11" fillId="2" borderId="4" xfId="0" applyFont="1" applyFill="1" applyBorder="1" applyProtection="1">
      <protection locked="0"/>
    </xf>
    <xf numFmtId="0" fontId="11" fillId="2" borderId="1" xfId="0" applyFont="1" applyFill="1" applyBorder="1" applyProtection="1">
      <protection locked="0"/>
    </xf>
    <xf numFmtId="0" fontId="0" fillId="2" borderId="1" xfId="0" applyFont="1" applyFill="1" applyBorder="1" applyProtection="1">
      <protection locked="0"/>
    </xf>
    <xf numFmtId="0" fontId="13" fillId="2" borderId="4" xfId="0" applyFont="1" applyFill="1" applyBorder="1" applyAlignment="1" applyProtection="1">
      <alignment horizontal="left"/>
      <protection locked="0"/>
    </xf>
    <xf numFmtId="0" fontId="13" fillId="2" borderId="7" xfId="0" applyFont="1" applyFill="1" applyBorder="1" applyAlignment="1" applyProtection="1">
      <alignment horizontal="left"/>
      <protection locked="0"/>
    </xf>
    <xf numFmtId="0" fontId="11" fillId="2" borderId="1" xfId="0" applyFont="1" applyFill="1" applyBorder="1" applyAlignment="1" applyProtection="1">
      <alignment horizontal="center"/>
      <protection locked="0"/>
    </xf>
    <xf numFmtId="0" fontId="0" fillId="2" borderId="4" xfId="0" applyFont="1" applyFill="1" applyBorder="1" applyProtection="1">
      <protection locked="0"/>
    </xf>
    <xf numFmtId="0" fontId="0" fillId="2" borderId="6" xfId="0" applyFont="1" applyFill="1" applyBorder="1" applyProtection="1">
      <protection locked="0"/>
    </xf>
    <xf numFmtId="0" fontId="11" fillId="0" borderId="5" xfId="0" applyFont="1" applyBorder="1" applyProtection="1">
      <protection locked="0"/>
    </xf>
    <xf numFmtId="0" fontId="11" fillId="0" borderId="0" xfId="0" applyFont="1" applyBorder="1" applyProtection="1">
      <protection locked="0"/>
    </xf>
    <xf numFmtId="0" fontId="13" fillId="2" borderId="5" xfId="0" applyFont="1" applyFill="1" applyBorder="1" applyAlignment="1" applyProtection="1">
      <alignment horizontal="left"/>
      <protection locked="0"/>
    </xf>
    <xf numFmtId="0" fontId="13" fillId="2" borderId="6" xfId="0" applyFont="1" applyFill="1" applyBorder="1" applyAlignment="1" applyProtection="1">
      <alignment horizontal="left"/>
      <protection locked="0"/>
    </xf>
    <xf numFmtId="0" fontId="0" fillId="2" borderId="2" xfId="0" applyFont="1" applyFill="1" applyBorder="1" applyProtection="1">
      <protection locked="0"/>
    </xf>
    <xf numFmtId="0" fontId="2" fillId="2" borderId="6" xfId="0" applyFont="1" applyFill="1" applyBorder="1" applyProtection="1">
      <protection locked="0"/>
    </xf>
    <xf numFmtId="0" fontId="0" fillId="0" borderId="2" xfId="0" applyFont="1" applyBorder="1" applyProtection="1">
      <protection locked="0"/>
    </xf>
    <xf numFmtId="0" fontId="11" fillId="2" borderId="7" xfId="0" applyFont="1" applyFill="1" applyBorder="1" applyProtection="1">
      <protection locked="0"/>
    </xf>
    <xf numFmtId="0" fontId="11" fillId="2" borderId="3" xfId="0" applyFont="1" applyFill="1" applyBorder="1" applyProtection="1">
      <protection locked="0"/>
    </xf>
    <xf numFmtId="0" fontId="11" fillId="2" borderId="2" xfId="0" applyFont="1" applyFill="1" applyBorder="1" applyProtection="1">
      <protection locked="0"/>
    </xf>
    <xf numFmtId="0" fontId="0" fillId="2" borderId="7" xfId="0" applyFont="1" applyFill="1" applyBorder="1" applyProtection="1">
      <protection locked="0"/>
    </xf>
    <xf numFmtId="0" fontId="0" fillId="2" borderId="3" xfId="0" applyFont="1" applyFill="1" applyBorder="1" applyProtection="1">
      <protection locked="0"/>
    </xf>
    <xf numFmtId="0" fontId="2" fillId="2" borderId="2" xfId="0" applyFont="1" applyFill="1" applyBorder="1" applyProtection="1">
      <protection locked="0"/>
    </xf>
    <xf numFmtId="0" fontId="0" fillId="0" borderId="1" xfId="0" applyFont="1" applyFill="1" applyBorder="1" applyProtection="1">
      <protection locked="0"/>
    </xf>
    <xf numFmtId="0" fontId="0" fillId="0" borderId="0" xfId="0" applyFont="1" applyFill="1" applyBorder="1" applyProtection="1">
      <protection locked="0"/>
    </xf>
    <xf numFmtId="0" fontId="16" fillId="0" borderId="0" xfId="0" applyFont="1" applyProtection="1">
      <protection locked="0"/>
    </xf>
    <xf numFmtId="0" fontId="0" fillId="2" borderId="5" xfId="0" applyFill="1" applyBorder="1"/>
    <xf numFmtId="0" fontId="0" fillId="2" borderId="5" xfId="0" applyFill="1" applyBorder="1" applyAlignment="1">
      <alignment wrapText="1"/>
    </xf>
    <xf numFmtId="0" fontId="0" fillId="7" borderId="2" xfId="0" applyFont="1" applyFill="1" applyBorder="1" applyProtection="1"/>
    <xf numFmtId="0" fontId="0" fillId="7" borderId="9" xfId="0" applyFont="1" applyFill="1" applyBorder="1" applyProtection="1"/>
    <xf numFmtId="0" fontId="0" fillId="7" borderId="5" xfId="0" applyFont="1" applyFill="1" applyBorder="1" applyProtection="1"/>
    <xf numFmtId="0" fontId="2" fillId="7" borderId="2" xfId="0" applyFont="1" applyFill="1" applyBorder="1" applyProtection="1"/>
    <xf numFmtId="3" fontId="0" fillId="7" borderId="14" xfId="0" applyNumberFormat="1" applyFont="1" applyFill="1" applyBorder="1" applyAlignment="1" applyProtection="1"/>
    <xf numFmtId="3" fontId="0" fillId="7" borderId="23" xfId="0" applyNumberFormat="1" applyFont="1" applyFill="1" applyBorder="1" applyProtection="1"/>
    <xf numFmtId="166" fontId="6" fillId="0" borderId="0" xfId="1" applyNumberFormat="1" applyFont="1" applyFill="1" applyBorder="1"/>
    <xf numFmtId="168" fontId="6" fillId="0" borderId="0" xfId="1" applyNumberFormat="1" applyFont="1" applyFill="1" applyBorder="1"/>
    <xf numFmtId="3" fontId="6" fillId="0" borderId="0" xfId="1" applyNumberFormat="1" applyFont="1" applyFill="1" applyBorder="1" applyProtection="1"/>
    <xf numFmtId="0" fontId="0" fillId="0" borderId="0" xfId="0" applyFont="1" applyFill="1" applyBorder="1" applyAlignment="1"/>
    <xf numFmtId="166" fontId="6" fillId="4" borderId="11" xfId="1" applyNumberFormat="1" applyFont="1" applyFill="1" applyBorder="1"/>
    <xf numFmtId="3" fontId="6" fillId="4" borderId="17" xfId="1" applyNumberFormat="1" applyFont="1" applyFill="1" applyBorder="1" applyProtection="1"/>
    <xf numFmtId="166" fontId="12" fillId="0" borderId="14" xfId="1" applyNumberFormat="1" applyFont="1" applyFill="1" applyBorder="1"/>
    <xf numFmtId="0" fontId="7" fillId="8" borderId="10" xfId="0" applyFont="1" applyFill="1" applyBorder="1" applyAlignment="1" applyProtection="1">
      <alignment vertical="top" wrapText="1"/>
    </xf>
    <xf numFmtId="9" fontId="0" fillId="0" borderId="28" xfId="0" applyNumberFormat="1" applyBorder="1" applyProtection="1"/>
    <xf numFmtId="9" fontId="0" fillId="0" borderId="8" xfId="0" applyNumberFormat="1" applyBorder="1" applyProtection="1"/>
    <xf numFmtId="0" fontId="0" fillId="0" borderId="18" xfId="0" applyFill="1" applyBorder="1" applyProtection="1"/>
    <xf numFmtId="0" fontId="0" fillId="0" borderId="29" xfId="0" applyBorder="1" applyProtection="1"/>
    <xf numFmtId="0" fontId="0" fillId="0" borderId="15" xfId="0" applyBorder="1" applyProtection="1"/>
    <xf numFmtId="9" fontId="0" fillId="0" borderId="30" xfId="0" applyNumberFormat="1" applyBorder="1" applyProtection="1"/>
    <xf numFmtId="9" fontId="0" fillId="0" borderId="14" xfId="0" applyNumberFormat="1" applyBorder="1" applyProtection="1"/>
    <xf numFmtId="0" fontId="0" fillId="0" borderId="7" xfId="0" applyBorder="1" applyProtection="1"/>
    <xf numFmtId="9" fontId="0" fillId="0" borderId="4" xfId="0" applyNumberFormat="1" applyBorder="1" applyProtection="1"/>
    <xf numFmtId="9" fontId="0" fillId="0" borderId="3" xfId="0" applyNumberFormat="1" applyBorder="1" applyProtection="1"/>
    <xf numFmtId="0" fontId="23" fillId="0" borderId="0" xfId="0" applyFont="1"/>
    <xf numFmtId="164" fontId="0" fillId="0" borderId="0" xfId="0" applyNumberFormat="1" applyFont="1" applyFill="1" applyAlignment="1">
      <alignment horizontal="left"/>
    </xf>
    <xf numFmtId="166" fontId="0" fillId="0" borderId="0" xfId="0" applyNumberFormat="1" applyFont="1" applyFill="1" applyAlignment="1">
      <alignment horizontal="left"/>
    </xf>
    <xf numFmtId="0" fontId="14" fillId="0" borderId="0" xfId="0" applyFont="1"/>
    <xf numFmtId="0" fontId="14" fillId="0" borderId="0" xfId="0" applyFont="1" applyAlignment="1">
      <alignment vertical="center"/>
    </xf>
    <xf numFmtId="0" fontId="24" fillId="0" borderId="0" xfId="0" applyFont="1"/>
    <xf numFmtId="3" fontId="6" fillId="4" borderId="15" xfId="1" applyNumberFormat="1" applyFont="1" applyFill="1" applyBorder="1" applyProtection="1"/>
    <xf numFmtId="0" fontId="0" fillId="0" borderId="0" xfId="0" applyFont="1" applyFill="1" applyBorder="1" applyAlignment="1">
      <alignment horizontal="center"/>
    </xf>
    <xf numFmtId="0" fontId="0" fillId="0" borderId="0" xfId="0" applyFill="1" applyBorder="1"/>
    <xf numFmtId="0" fontId="0" fillId="0" borderId="0" xfId="0" applyFill="1" applyBorder="1" applyAlignment="1"/>
    <xf numFmtId="0" fontId="14" fillId="0" borderId="0" xfId="0" applyFont="1" applyFill="1" applyBorder="1" applyAlignment="1"/>
    <xf numFmtId="168" fontId="12" fillId="0" borderId="0" xfId="1" applyNumberFormat="1" applyFont="1" applyFill="1" applyBorder="1"/>
    <xf numFmtId="10" fontId="6" fillId="4" borderId="0" xfId="1" applyNumberFormat="1" applyFont="1" applyFill="1" applyBorder="1"/>
    <xf numFmtId="10" fontId="0" fillId="0" borderId="8" xfId="0" applyNumberFormat="1" applyBorder="1" applyProtection="1"/>
    <xf numFmtId="10" fontId="25" fillId="9" borderId="8" xfId="4" applyNumberFormat="1" applyBorder="1" applyProtection="1"/>
    <xf numFmtId="4" fontId="7" fillId="4" borderId="0" xfId="1" applyNumberFormat="1" applyFont="1" applyFill="1" applyProtection="1"/>
    <xf numFmtId="4" fontId="6" fillId="4" borderId="0" xfId="1" applyNumberFormat="1" applyFont="1" applyFill="1" applyProtection="1"/>
    <xf numFmtId="4" fontId="7" fillId="4" borderId="10" xfId="1" applyNumberFormat="1" applyFont="1" applyFill="1" applyBorder="1" applyProtection="1"/>
    <xf numFmtId="4" fontId="7" fillId="4" borderId="11" xfId="1" applyNumberFormat="1" applyFont="1" applyFill="1" applyBorder="1" applyProtection="1"/>
    <xf numFmtId="4" fontId="6" fillId="4" borderId="0" xfId="1" applyNumberFormat="1" applyFont="1" applyFill="1"/>
    <xf numFmtId="4" fontId="6" fillId="4" borderId="11" xfId="1" applyNumberFormat="1" applyFont="1" applyFill="1" applyBorder="1"/>
    <xf numFmtId="166" fontId="6" fillId="4" borderId="31" xfId="1" applyNumberFormat="1" applyFont="1" applyFill="1" applyBorder="1"/>
    <xf numFmtId="4" fontId="6" fillId="0" borderId="0" xfId="1" applyNumberFormat="1" applyFont="1" applyFill="1" applyBorder="1"/>
    <xf numFmtId="0" fontId="12" fillId="0" borderId="13" xfId="0" applyFont="1" applyBorder="1" applyProtection="1">
      <protection locked="0"/>
    </xf>
    <xf numFmtId="0" fontId="18" fillId="0" borderId="0" xfId="0" applyFont="1" applyFill="1" applyBorder="1" applyAlignment="1" applyProtection="1">
      <alignment horizontal="right" wrapText="1"/>
    </xf>
    <xf numFmtId="0" fontId="14" fillId="0" borderId="0" xfId="0" applyFont="1" applyBorder="1" applyProtection="1"/>
    <xf numFmtId="10" fontId="18" fillId="0" borderId="0" xfId="3" applyNumberFormat="1" applyFont="1" applyFill="1" applyBorder="1" applyAlignment="1" applyProtection="1">
      <alignment horizontal="left"/>
    </xf>
    <xf numFmtId="0" fontId="14" fillId="0" borderId="0" xfId="0" applyFont="1" applyBorder="1"/>
    <xf numFmtId="166" fontId="12" fillId="0" borderId="0" xfId="1" applyNumberFormat="1" applyFont="1" applyFill="1" applyBorder="1"/>
    <xf numFmtId="2" fontId="12" fillId="0" borderId="0" xfId="1" applyNumberFormat="1" applyFont="1" applyFill="1" applyBorder="1"/>
    <xf numFmtId="4" fontId="28" fillId="4" borderId="11" xfId="1" applyNumberFormat="1" applyFont="1" applyFill="1" applyBorder="1" applyProtection="1"/>
    <xf numFmtId="0" fontId="0" fillId="0" borderId="0" xfId="0" applyFill="1" applyBorder="1" applyProtection="1"/>
    <xf numFmtId="9" fontId="0" fillId="0" borderId="29" xfId="0" applyNumberFormat="1" applyBorder="1" applyProtection="1"/>
    <xf numFmtId="9" fontId="0" fillId="0" borderId="15" xfId="0" applyNumberFormat="1" applyBorder="1" applyProtection="1"/>
    <xf numFmtId="4" fontId="12" fillId="0" borderId="0" xfId="1" applyNumberFormat="1" applyFont="1" applyFill="1" applyProtection="1">
      <protection locked="0"/>
    </xf>
    <xf numFmtId="4" fontId="12" fillId="0" borderId="10" xfId="1" applyNumberFormat="1" applyFont="1" applyFill="1" applyBorder="1" applyProtection="1">
      <protection locked="0"/>
    </xf>
    <xf numFmtId="0" fontId="6" fillId="0" borderId="0" xfId="0" applyFont="1" applyBorder="1" applyProtection="1"/>
    <xf numFmtId="10" fontId="6" fillId="0" borderId="0" xfId="3" applyNumberFormat="1" applyFont="1" applyBorder="1" applyProtection="1"/>
    <xf numFmtId="168" fontId="0" fillId="10" borderId="18" xfId="0" applyNumberFormat="1" applyFill="1" applyBorder="1"/>
    <xf numFmtId="2" fontId="0" fillId="10" borderId="0" xfId="0" applyNumberFormat="1" applyFill="1" applyBorder="1"/>
    <xf numFmtId="164" fontId="0" fillId="10" borderId="0" xfId="0" applyNumberFormat="1" applyFill="1" applyBorder="1"/>
    <xf numFmtId="0" fontId="0" fillId="10" borderId="0" xfId="0" applyFill="1" applyBorder="1"/>
    <xf numFmtId="166" fontId="0" fillId="10" borderId="0" xfId="0" applyNumberFormat="1" applyFont="1" applyFill="1" applyBorder="1" applyAlignment="1">
      <alignment horizontal="left"/>
    </xf>
    <xf numFmtId="0" fontId="22" fillId="10" borderId="0" xfId="0" applyFont="1" applyFill="1" applyBorder="1"/>
    <xf numFmtId="0" fontId="0" fillId="10" borderId="10" xfId="0" applyFill="1" applyBorder="1"/>
    <xf numFmtId="4" fontId="7" fillId="4" borderId="0" xfId="1" applyNumberFormat="1" applyFont="1" applyFill="1" applyBorder="1" applyProtection="1"/>
    <xf numFmtId="4" fontId="7" fillId="4" borderId="18" xfId="1" applyNumberFormat="1" applyFont="1" applyFill="1" applyBorder="1" applyProtection="1"/>
    <xf numFmtId="4" fontId="7" fillId="4" borderId="16" xfId="1" applyNumberFormat="1" applyFont="1" applyFill="1" applyBorder="1" applyProtection="1"/>
    <xf numFmtId="3" fontId="7" fillId="4" borderId="16" xfId="1" applyNumberFormat="1" applyFont="1" applyFill="1" applyBorder="1" applyProtection="1"/>
    <xf numFmtId="3" fontId="7" fillId="4" borderId="27" xfId="1" applyNumberFormat="1" applyFont="1" applyFill="1" applyBorder="1" applyProtection="1"/>
    <xf numFmtId="3" fontId="6" fillId="4" borderId="27" xfId="1" applyNumberFormat="1" applyFont="1" applyFill="1" applyBorder="1" applyProtection="1"/>
    <xf numFmtId="4" fontId="28" fillId="4" borderId="25" xfId="1" applyNumberFormat="1" applyFont="1" applyFill="1" applyBorder="1" applyProtection="1"/>
    <xf numFmtId="0" fontId="0" fillId="7" borderId="2" xfId="0" applyFont="1" applyFill="1" applyBorder="1"/>
    <xf numFmtId="3" fontId="0" fillId="7" borderId="5" xfId="0" applyNumberFormat="1" applyFont="1" applyFill="1" applyBorder="1"/>
    <xf numFmtId="0" fontId="0" fillId="0" borderId="2" xfId="0" applyFont="1" applyFill="1" applyBorder="1"/>
    <xf numFmtId="0" fontId="0" fillId="7" borderId="5" xfId="0" applyFont="1" applyFill="1" applyBorder="1"/>
    <xf numFmtId="3" fontId="2" fillId="7" borderId="22" xfId="0" applyNumberFormat="1" applyFont="1" applyFill="1" applyBorder="1"/>
    <xf numFmtId="6" fontId="11" fillId="7" borderId="9" xfId="0" applyNumberFormat="1" applyFont="1" applyFill="1" applyBorder="1"/>
    <xf numFmtId="169" fontId="0" fillId="7" borderId="23" xfId="0" applyNumberFormat="1" applyFont="1" applyFill="1" applyBorder="1" applyProtection="1"/>
    <xf numFmtId="0" fontId="2" fillId="7" borderId="6" xfId="0" applyFont="1" applyFill="1" applyBorder="1" applyProtection="1"/>
    <xf numFmtId="0" fontId="29" fillId="0" borderId="0" xfId="0" applyFont="1" applyBorder="1" applyAlignment="1">
      <alignment vertical="center" wrapText="1"/>
    </xf>
    <xf numFmtId="10" fontId="0" fillId="0" borderId="0" xfId="0" applyNumberFormat="1" applyFont="1"/>
    <xf numFmtId="4" fontId="12" fillId="3" borderId="12" xfId="1" applyNumberFormat="1" applyFont="1" applyFill="1" applyBorder="1"/>
    <xf numFmtId="168" fontId="12" fillId="0" borderId="0" xfId="1" applyNumberFormat="1" applyFont="1" applyFill="1" applyBorder="1" applyAlignment="1">
      <alignment wrapText="1"/>
    </xf>
    <xf numFmtId="4" fontId="7" fillId="4" borderId="17" xfId="1" applyNumberFormat="1" applyFont="1" applyFill="1" applyBorder="1" applyProtection="1"/>
    <xf numFmtId="4" fontId="7" fillId="4" borderId="19" xfId="1" applyNumberFormat="1" applyFont="1" applyFill="1" applyBorder="1" applyProtection="1"/>
    <xf numFmtId="4" fontId="26" fillId="4" borderId="12" xfId="1" applyNumberFormat="1" applyFont="1" applyFill="1" applyBorder="1"/>
    <xf numFmtId="169" fontId="31" fillId="4" borderId="32" xfId="0" applyNumberFormat="1" applyFont="1" applyFill="1" applyBorder="1" applyProtection="1"/>
    <xf numFmtId="0" fontId="27" fillId="0" borderId="0" xfId="0" applyFont="1" applyFill="1" applyBorder="1" applyAlignment="1" applyProtection="1">
      <alignment horizontal="right" wrapText="1"/>
    </xf>
    <xf numFmtId="169" fontId="27" fillId="0" borderId="0" xfId="3" applyNumberFormat="1" applyFont="1" applyFill="1" applyBorder="1" applyAlignment="1" applyProtection="1">
      <alignment horizontal="left"/>
    </xf>
    <xf numFmtId="0" fontId="7" fillId="0" borderId="0" xfId="0" applyFont="1"/>
    <xf numFmtId="0" fontId="7" fillId="0" borderId="0" xfId="0" applyFont="1" applyBorder="1"/>
    <xf numFmtId="2" fontId="7" fillId="0" borderId="0" xfId="0" applyNumberFormat="1" applyFont="1"/>
    <xf numFmtId="2" fontId="7" fillId="0" borderId="0" xfId="0" applyNumberFormat="1" applyFont="1" applyBorder="1"/>
    <xf numFmtId="2" fontId="6" fillId="0" borderId="0" xfId="3" applyNumberFormat="1" applyFont="1" applyBorder="1" applyProtection="1"/>
    <xf numFmtId="0" fontId="12" fillId="0" borderId="0" xfId="0" applyFont="1"/>
    <xf numFmtId="0" fontId="6" fillId="0" borderId="10" xfId="0" applyFont="1" applyFill="1" applyBorder="1" applyAlignment="1">
      <alignment horizontal="center"/>
    </xf>
    <xf numFmtId="169" fontId="6" fillId="4" borderId="12" xfId="1" applyNumberFormat="1" applyFont="1" applyFill="1" applyBorder="1"/>
    <xf numFmtId="169" fontId="28" fillId="4" borderId="32" xfId="0" applyNumberFormat="1" applyFont="1" applyFill="1" applyBorder="1" applyProtection="1"/>
    <xf numFmtId="169" fontId="28" fillId="4" borderId="4" xfId="0" applyNumberFormat="1" applyFont="1" applyFill="1" applyBorder="1" applyProtection="1"/>
    <xf numFmtId="169" fontId="6" fillId="4" borderId="0" xfId="1" applyNumberFormat="1" applyFont="1" applyFill="1" applyBorder="1"/>
    <xf numFmtId="0" fontId="28" fillId="0" borderId="0" xfId="0" applyFont="1"/>
    <xf numFmtId="0" fontId="28" fillId="0" borderId="0" xfId="0" applyFont="1" applyBorder="1"/>
    <xf numFmtId="0" fontId="26" fillId="0" borderId="10" xfId="0" applyFont="1" applyBorder="1" applyAlignment="1">
      <alignment horizontal="center"/>
    </xf>
    <xf numFmtId="0" fontId="26" fillId="0" borderId="10" xfId="0" applyFont="1" applyFill="1" applyBorder="1" applyAlignment="1">
      <alignment horizontal="center"/>
    </xf>
    <xf numFmtId="164" fontId="0" fillId="0" borderId="0" xfId="0" applyNumberFormat="1" applyFill="1" applyBorder="1"/>
    <xf numFmtId="0" fontId="0" fillId="0" borderId="0" xfId="0" applyFont="1" applyFill="1" applyBorder="1"/>
    <xf numFmtId="0" fontId="14" fillId="0" borderId="0" xfId="0" applyFont="1" applyFill="1" applyBorder="1"/>
    <xf numFmtId="168" fontId="30" fillId="0" borderId="0" xfId="0" applyNumberFormat="1" applyFont="1" applyFill="1" applyBorder="1" applyAlignment="1">
      <alignment horizontal="center"/>
    </xf>
    <xf numFmtId="0" fontId="0" fillId="10" borderId="6" xfId="0" applyFill="1" applyBorder="1"/>
    <xf numFmtId="0" fontId="0" fillId="10" borderId="6" xfId="0" applyFont="1" applyFill="1" applyBorder="1"/>
    <xf numFmtId="164" fontId="0" fillId="10" borderId="6" xfId="0" applyNumberFormat="1" applyFill="1" applyBorder="1"/>
    <xf numFmtId="0" fontId="0" fillId="10" borderId="34" xfId="0" applyFill="1" applyBorder="1"/>
    <xf numFmtId="4" fontId="12" fillId="3" borderId="12" xfId="1" applyNumberFormat="1" applyFont="1" applyFill="1" applyBorder="1" applyProtection="1">
      <protection locked="0"/>
    </xf>
    <xf numFmtId="4" fontId="28" fillId="4" borderId="10" xfId="1" applyNumberFormat="1" applyFont="1" applyFill="1" applyBorder="1" applyProtection="1"/>
    <xf numFmtId="169" fontId="7" fillId="4" borderId="11" xfId="1" applyNumberFormat="1" applyFont="1" applyFill="1" applyBorder="1" applyProtection="1"/>
    <xf numFmtId="169" fontId="31" fillId="4" borderId="4" xfId="0" applyNumberFormat="1" applyFont="1" applyFill="1" applyBorder="1" applyProtection="1"/>
    <xf numFmtId="4" fontId="12" fillId="3" borderId="8" xfId="1" applyNumberFormat="1" applyFont="1" applyFill="1" applyBorder="1" applyProtection="1">
      <protection locked="0"/>
    </xf>
    <xf numFmtId="4" fontId="12" fillId="3" borderId="15" xfId="1" applyNumberFormat="1" applyFont="1" applyFill="1" applyBorder="1" applyProtection="1">
      <protection locked="0"/>
    </xf>
    <xf numFmtId="4" fontId="12" fillId="3" borderId="14" xfId="1" applyNumberFormat="1" applyFont="1" applyFill="1" applyBorder="1" applyProtection="1">
      <protection locked="0"/>
    </xf>
    <xf numFmtId="4" fontId="12" fillId="3" borderId="29" xfId="1" applyNumberFormat="1" applyFont="1" applyFill="1" applyBorder="1" applyProtection="1">
      <protection locked="0"/>
    </xf>
    <xf numFmtId="4" fontId="12" fillId="3" borderId="29" xfId="1" applyNumberFormat="1" applyFont="1" applyFill="1" applyBorder="1"/>
    <xf numFmtId="0" fontId="0" fillId="0" borderId="16" xfId="0" applyFont="1" applyBorder="1" applyAlignment="1"/>
    <xf numFmtId="0" fontId="0" fillId="0" borderId="11" xfId="0" applyFont="1" applyBorder="1" applyAlignment="1"/>
    <xf numFmtId="0" fontId="0" fillId="0" borderId="17" xfId="0" applyFont="1" applyBorder="1" applyAlignment="1"/>
    <xf numFmtId="0" fontId="0" fillId="0" borderId="18" xfId="0" applyFont="1" applyBorder="1" applyAlignment="1"/>
    <xf numFmtId="0" fontId="0" fillId="0" borderId="0" xfId="0" applyFont="1" applyBorder="1" applyAlignment="1"/>
    <xf numFmtId="0" fontId="0" fillId="0" borderId="19" xfId="0" applyFont="1" applyBorder="1" applyAlignment="1"/>
    <xf numFmtId="0" fontId="0" fillId="0" borderId="20" xfId="0" applyFont="1" applyBorder="1" applyAlignment="1"/>
    <xf numFmtId="0" fontId="0" fillId="0" borderId="10" xfId="0" applyFont="1" applyBorder="1" applyAlignment="1"/>
    <xf numFmtId="0" fontId="0" fillId="0" borderId="21" xfId="0" applyFont="1" applyBorder="1" applyAlignment="1"/>
    <xf numFmtId="164" fontId="2" fillId="0" borderId="0" xfId="0" applyNumberFormat="1" applyFont="1" applyAlignment="1">
      <alignment horizontal="center"/>
    </xf>
    <xf numFmtId="0" fontId="6" fillId="4" borderId="0" xfId="0" applyFont="1" applyFill="1" applyAlignment="1">
      <alignment horizontal="left"/>
    </xf>
    <xf numFmtId="0" fontId="11" fillId="6" borderId="14" xfId="0" applyFont="1" applyFill="1" applyBorder="1" applyAlignment="1" applyProtection="1">
      <alignment horizontal="left"/>
      <protection locked="0"/>
    </xf>
    <xf numFmtId="0" fontId="0" fillId="6" borderId="12" xfId="0" applyFont="1" applyFill="1" applyBorder="1" applyAlignment="1" applyProtection="1">
      <protection locked="0"/>
    </xf>
    <xf numFmtId="0" fontId="0" fillId="6" borderId="15" xfId="0" applyFont="1" applyFill="1" applyBorder="1" applyAlignment="1" applyProtection="1">
      <protection locked="0"/>
    </xf>
    <xf numFmtId="0" fontId="2" fillId="6" borderId="16" xfId="0" applyFont="1" applyFill="1" applyBorder="1" applyAlignment="1">
      <alignment horizontal="left"/>
    </xf>
    <xf numFmtId="0" fontId="2" fillId="6" borderId="11" xfId="0" applyFont="1" applyFill="1" applyBorder="1" applyAlignment="1">
      <alignment horizontal="left"/>
    </xf>
    <xf numFmtId="0" fontId="2" fillId="6" borderId="17" xfId="0" applyFont="1" applyFill="1" applyBorder="1" applyAlignment="1">
      <alignment horizontal="left"/>
    </xf>
    <xf numFmtId="0" fontId="2" fillId="6" borderId="20" xfId="0" applyFont="1" applyFill="1" applyBorder="1" applyAlignment="1">
      <alignment horizontal="left"/>
    </xf>
    <xf numFmtId="0" fontId="2" fillId="6" borderId="10" xfId="0" applyFont="1" applyFill="1" applyBorder="1" applyAlignment="1">
      <alignment horizontal="left"/>
    </xf>
    <xf numFmtId="0" fontId="2" fillId="6" borderId="21" xfId="0" applyFont="1" applyFill="1" applyBorder="1" applyAlignment="1">
      <alignment horizontal="left"/>
    </xf>
    <xf numFmtId="0" fontId="2" fillId="2" borderId="14"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2" fillId="2" borderId="15" xfId="0" applyFont="1" applyFill="1" applyBorder="1" applyAlignment="1" applyProtection="1">
      <alignment horizontal="center" wrapText="1"/>
      <protection locked="0"/>
    </xf>
    <xf numFmtId="0" fontId="11" fillId="0" borderId="3"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0" fillId="0" borderId="0" xfId="0" applyFont="1" applyAlignment="1" applyProtection="1">
      <alignment horizontal="center"/>
      <protection locked="0"/>
    </xf>
    <xf numFmtId="0" fontId="0" fillId="0" borderId="8" xfId="0" applyFont="1" applyFill="1" applyBorder="1" applyAlignment="1" applyProtection="1">
      <alignment horizontal="left" wrapText="1"/>
      <protection locked="0"/>
    </xf>
    <xf numFmtId="0" fontId="2" fillId="0" borderId="3"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0" fillId="10" borderId="18" xfId="0" applyFill="1" applyBorder="1" applyAlignment="1">
      <alignment horizontal="left"/>
    </xf>
    <xf numFmtId="0" fontId="0" fillId="10" borderId="0" xfId="0" applyFill="1" applyBorder="1" applyAlignment="1">
      <alignment horizontal="left"/>
    </xf>
    <xf numFmtId="0" fontId="0" fillId="10" borderId="18" xfId="0" applyFill="1" applyBorder="1" applyAlignment="1">
      <alignment horizontal="left" vertical="top" wrapText="1"/>
    </xf>
    <xf numFmtId="0" fontId="0" fillId="10" borderId="0" xfId="0" applyFill="1" applyBorder="1" applyAlignment="1">
      <alignment horizontal="left" vertical="top"/>
    </xf>
    <xf numFmtId="0" fontId="0" fillId="10" borderId="18" xfId="0" applyFill="1" applyBorder="1" applyAlignment="1">
      <alignment horizontal="left" vertical="top"/>
    </xf>
    <xf numFmtId="0" fontId="0" fillId="10" borderId="20" xfId="0" applyFill="1" applyBorder="1" applyAlignment="1">
      <alignment horizontal="left" vertical="top"/>
    </xf>
    <xf numFmtId="0" fontId="0" fillId="10" borderId="10" xfId="0" applyFill="1" applyBorder="1" applyAlignment="1">
      <alignment horizontal="left" vertical="top"/>
    </xf>
    <xf numFmtId="168" fontId="2" fillId="10" borderId="18" xfId="0" applyNumberFormat="1" applyFont="1" applyFill="1" applyBorder="1" applyAlignment="1">
      <alignment horizontal="center"/>
    </xf>
    <xf numFmtId="168" fontId="2" fillId="10" borderId="0" xfId="0" applyNumberFormat="1" applyFont="1" applyFill="1" applyBorder="1" applyAlignment="1">
      <alignment horizontal="center"/>
    </xf>
    <xf numFmtId="168" fontId="0" fillId="10" borderId="18" xfId="0" applyNumberFormat="1" applyFill="1" applyBorder="1" applyAlignment="1">
      <alignment horizontal="left" wrapText="1"/>
    </xf>
    <xf numFmtId="168" fontId="0" fillId="10" borderId="0" xfId="0" applyNumberFormat="1" applyFill="1" applyBorder="1" applyAlignment="1">
      <alignment horizontal="left"/>
    </xf>
    <xf numFmtId="168" fontId="0" fillId="10" borderId="18" xfId="0" applyNumberFormat="1" applyFill="1" applyBorder="1" applyAlignment="1">
      <alignment horizontal="left"/>
    </xf>
    <xf numFmtId="0" fontId="2" fillId="10" borderId="18" xfId="0" applyFont="1" applyFill="1" applyBorder="1" applyAlignment="1">
      <alignment horizontal="center"/>
    </xf>
    <xf numFmtId="0" fontId="2" fillId="10" borderId="0" xfId="0" applyFont="1" applyFill="1" applyBorder="1" applyAlignment="1">
      <alignment horizontal="center"/>
    </xf>
    <xf numFmtId="0" fontId="0" fillId="10" borderId="18" xfId="0" applyFill="1" applyBorder="1" applyAlignment="1">
      <alignment horizontal="center"/>
    </xf>
    <xf numFmtId="0" fontId="0" fillId="10" borderId="0" xfId="0" applyFill="1" applyBorder="1" applyAlignment="1">
      <alignment horizontal="center"/>
    </xf>
    <xf numFmtId="168" fontId="30" fillId="10" borderId="16" xfId="0" applyNumberFormat="1" applyFont="1" applyFill="1" applyBorder="1" applyAlignment="1">
      <alignment horizontal="center"/>
    </xf>
    <xf numFmtId="168" fontId="30" fillId="10" borderId="11" xfId="0" applyNumberFormat="1" applyFont="1" applyFill="1" applyBorder="1" applyAlignment="1">
      <alignment horizontal="center"/>
    </xf>
    <xf numFmtId="168" fontId="30" fillId="10" borderId="33" xfId="0" applyNumberFormat="1" applyFont="1" applyFill="1" applyBorder="1" applyAlignment="1">
      <alignment horizontal="center"/>
    </xf>
    <xf numFmtId="0" fontId="2" fillId="2" borderId="14" xfId="0" applyFont="1" applyFill="1" applyBorder="1" applyAlignment="1">
      <alignment horizontal="center" wrapText="1"/>
    </xf>
    <xf numFmtId="0" fontId="2" fillId="2" borderId="12" xfId="0" applyFont="1" applyFill="1" applyBorder="1" applyAlignment="1">
      <alignment horizontal="center" wrapText="1"/>
    </xf>
    <xf numFmtId="0" fontId="2" fillId="2" borderId="15" xfId="0" applyFont="1" applyFill="1" applyBorder="1" applyAlignment="1">
      <alignment horizontal="center" wrapText="1"/>
    </xf>
    <xf numFmtId="0" fontId="11" fillId="0" borderId="3" xfId="0" applyFont="1" applyBorder="1" applyAlignment="1">
      <alignment horizontal="center"/>
    </xf>
    <xf numFmtId="0" fontId="11" fillId="0" borderId="7"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cellXfs>
  <cellStyles count="5">
    <cellStyle name="Komma" xfId="1" builtinId="3"/>
    <cellStyle name="Neutral" xfId="4" builtinId="28"/>
    <cellStyle name="Normal" xfId="0" builtinId="0"/>
    <cellStyle name="Procent" xfId="3" builtinId="5"/>
    <cellStyle name="Procent 2" xfId="2" xr:uid="{00000000-0005-0000-0000-000003000000}"/>
  </cellStyles>
  <dxfs count="328">
    <dxf>
      <numFmt numFmtId="13" formatCode="0%"/>
      <border diagonalUp="0" diagonalDown="0">
        <left style="thin">
          <color auto="1"/>
        </left>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left style="medium">
          <color rgb="FF000000"/>
        </left>
        <right style="medium">
          <color rgb="FF000000"/>
        </right>
        <bottom style="medium">
          <color rgb="FF000000"/>
        </bottom>
      </border>
    </dxf>
    <dxf>
      <protection locked="1" hidden="0"/>
    </dxf>
    <dxf>
      <border outline="0">
        <bottom style="medium">
          <color auto="1"/>
        </bottom>
      </border>
    </dxf>
    <dxf>
      <font>
        <b val="0"/>
        <i val="0"/>
        <strike val="0"/>
        <condense val="0"/>
        <extend val="0"/>
        <outline val="0"/>
        <shadow val="0"/>
        <u val="none"/>
        <vertAlign val="baseline"/>
        <sz val="11"/>
        <color theme="0"/>
        <name val="Arial"/>
        <family val="2"/>
        <scheme val="minor"/>
      </font>
      <fill>
        <patternFill patternType="solid">
          <fgColor indexed="64"/>
          <bgColor theme="9" tint="-0.249977111117893"/>
        </patternFill>
      </fill>
      <alignment horizontal="general" vertical="top" textRotation="0" wrapText="1" indent="0" justifyLastLine="0" shrinkToFit="0" readingOrder="0"/>
      <protection locked="1" hidden="0"/>
    </dxf>
    <dxf>
      <numFmt numFmtId="13" formatCode="0%"/>
      <border diagonalUp="0" diagonalDown="0">
        <left style="thin">
          <color auto="1"/>
        </left>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left style="medium">
          <color rgb="FF000000"/>
        </left>
        <right style="medium">
          <color rgb="FF000000"/>
        </right>
        <bottom style="medium">
          <color rgb="FF000000"/>
        </bottom>
      </border>
    </dxf>
    <dxf>
      <protection locked="1" hidden="0"/>
    </dxf>
    <dxf>
      <border outline="0">
        <bottom style="medium">
          <color auto="1"/>
        </bottom>
      </border>
    </dxf>
    <dxf>
      <font>
        <b val="0"/>
        <i val="0"/>
        <strike val="0"/>
        <condense val="0"/>
        <extend val="0"/>
        <outline val="0"/>
        <shadow val="0"/>
        <u val="none"/>
        <vertAlign val="baseline"/>
        <sz val="11"/>
        <color theme="0"/>
        <name val="Arial"/>
        <family val="2"/>
        <scheme val="minor"/>
      </font>
      <fill>
        <patternFill patternType="solid">
          <fgColor indexed="64"/>
          <bgColor theme="9" tint="-0.249977111117893"/>
        </patternFill>
      </fill>
      <alignment horizontal="general" vertical="top" textRotation="0" wrapText="1" indent="0" justifyLastLine="0" shrinkToFit="0" readingOrder="0"/>
      <protection locked="1" hidden="0"/>
    </dxf>
    <dxf>
      <numFmt numFmtId="13" formatCode="0%"/>
      <border diagonalUp="0" diagonalDown="0">
        <left style="thin">
          <color auto="1"/>
        </left>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numFmt numFmtId="13" formatCode="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left style="medium">
          <color indexed="64"/>
        </left>
        <right style="medium">
          <color indexed="64"/>
        </right>
        <bottom style="medium">
          <color indexed="64"/>
        </bottom>
      </border>
    </dxf>
    <dxf>
      <protection locked="1" hidden="0"/>
    </dxf>
    <dxf>
      <border outline="0">
        <bottom style="medium">
          <color auto="1"/>
        </bottom>
      </border>
    </dxf>
    <dxf>
      <font>
        <b val="0"/>
        <i val="0"/>
        <strike val="0"/>
        <condense val="0"/>
        <extend val="0"/>
        <outline val="0"/>
        <shadow val="0"/>
        <u val="none"/>
        <vertAlign val="baseline"/>
        <sz val="11"/>
        <color theme="0"/>
        <name val="Arial"/>
        <family val="2"/>
        <scheme val="minor"/>
      </font>
      <fill>
        <patternFill patternType="solid">
          <fgColor indexed="64"/>
          <bgColor theme="9" tint="-0.249977111117893"/>
        </patternFill>
      </fill>
      <alignment horizontal="general"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70" formatCode=";;;"/>
    </dxf>
    <dxf>
      <fill>
        <patternFill>
          <bgColor rgb="FFFF0000"/>
        </patternFill>
      </fill>
    </dxf>
    <dxf>
      <fill>
        <patternFill>
          <bgColor rgb="FFFF0000"/>
        </patternFill>
      </fill>
    </dxf>
  </dxfs>
  <tableStyles count="0" defaultTableStyle="TableStyleMedium9" defaultPivotStyle="PivotStyleLight16"/>
  <colors>
    <mruColors>
      <color rgb="FF285644"/>
      <color rgb="FF61B0A8"/>
      <color rgb="FF8BB872"/>
      <color rgb="FFC4AE79"/>
      <color rgb="FF01424E"/>
      <color rgb="FFE0D5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abel"/>
</file>

<file path=xl/ctrlProps/ctrlProp10.xml><?xml version="1.0" encoding="utf-8"?>
<formControlPr xmlns="http://schemas.microsoft.com/office/spreadsheetml/2009/9/main" objectType="Label"/>
</file>

<file path=xl/ctrlProps/ctrlProp11.xml><?xml version="1.0" encoding="utf-8"?>
<formControlPr xmlns="http://schemas.microsoft.com/office/spreadsheetml/2009/9/main" objectType="Label"/>
</file>

<file path=xl/ctrlProps/ctrlProp12.xml><?xml version="1.0" encoding="utf-8"?>
<formControlPr xmlns="http://schemas.microsoft.com/office/spreadsheetml/2009/9/main" objectType="Label"/>
</file>

<file path=xl/ctrlProps/ctrlProp13.xml><?xml version="1.0" encoding="utf-8"?>
<formControlPr xmlns="http://schemas.microsoft.com/office/spreadsheetml/2009/9/main" objectType="Label"/>
</file>

<file path=xl/ctrlProps/ctrlProp14.xml><?xml version="1.0" encoding="utf-8"?>
<formControlPr xmlns="http://schemas.microsoft.com/office/spreadsheetml/2009/9/main" objectType="Label"/>
</file>

<file path=xl/ctrlProps/ctrlProp15.xml><?xml version="1.0" encoding="utf-8"?>
<formControlPr xmlns="http://schemas.microsoft.com/office/spreadsheetml/2009/9/main" objectType="Label"/>
</file>

<file path=xl/ctrlProps/ctrlProp16.xml><?xml version="1.0" encoding="utf-8"?>
<formControlPr xmlns="http://schemas.microsoft.com/office/spreadsheetml/2009/9/main" objectType="Label"/>
</file>

<file path=xl/ctrlProps/ctrlProp17.xml><?xml version="1.0" encoding="utf-8"?>
<formControlPr xmlns="http://schemas.microsoft.com/office/spreadsheetml/2009/9/main" objectType="Label"/>
</file>

<file path=xl/ctrlProps/ctrlProp18.xml><?xml version="1.0" encoding="utf-8"?>
<formControlPr xmlns="http://schemas.microsoft.com/office/spreadsheetml/2009/9/main" objectType="Label"/>
</file>

<file path=xl/ctrlProps/ctrlProp19.xml><?xml version="1.0" encoding="utf-8"?>
<formControlPr xmlns="http://schemas.microsoft.com/office/spreadsheetml/2009/9/main" objectType="Label"/>
</file>

<file path=xl/ctrlProps/ctrlProp2.xml><?xml version="1.0" encoding="utf-8"?>
<formControlPr xmlns="http://schemas.microsoft.com/office/spreadsheetml/2009/9/main" objectType="Label"/>
</file>

<file path=xl/ctrlProps/ctrlProp20.xml><?xml version="1.0" encoding="utf-8"?>
<formControlPr xmlns="http://schemas.microsoft.com/office/spreadsheetml/2009/9/main" objectType="Label"/>
</file>

<file path=xl/ctrlProps/ctrlProp21.xml><?xml version="1.0" encoding="utf-8"?>
<formControlPr xmlns="http://schemas.microsoft.com/office/spreadsheetml/2009/9/main" objectType="Label"/>
</file>

<file path=xl/ctrlProps/ctrlProp22.xml><?xml version="1.0" encoding="utf-8"?>
<formControlPr xmlns="http://schemas.microsoft.com/office/spreadsheetml/2009/9/main" objectType="Label"/>
</file>

<file path=xl/ctrlProps/ctrlProp23.xml><?xml version="1.0" encoding="utf-8"?>
<formControlPr xmlns="http://schemas.microsoft.com/office/spreadsheetml/2009/9/main" objectType="Label"/>
</file>

<file path=xl/ctrlProps/ctrlProp24.xml><?xml version="1.0" encoding="utf-8"?>
<formControlPr xmlns="http://schemas.microsoft.com/office/spreadsheetml/2009/9/main" objectType="Label"/>
</file>

<file path=xl/ctrlProps/ctrlProp25.xml><?xml version="1.0" encoding="utf-8"?>
<formControlPr xmlns="http://schemas.microsoft.com/office/spreadsheetml/2009/9/main" objectType="Label"/>
</file>

<file path=xl/ctrlProps/ctrlProp26.xml><?xml version="1.0" encoding="utf-8"?>
<formControlPr xmlns="http://schemas.microsoft.com/office/spreadsheetml/2009/9/main" objectType="Label"/>
</file>

<file path=xl/ctrlProps/ctrlProp27.xml><?xml version="1.0" encoding="utf-8"?>
<formControlPr xmlns="http://schemas.microsoft.com/office/spreadsheetml/2009/9/main" objectType="Label"/>
</file>

<file path=xl/ctrlProps/ctrlProp28.xml><?xml version="1.0" encoding="utf-8"?>
<formControlPr xmlns="http://schemas.microsoft.com/office/spreadsheetml/2009/9/main" objectType="Label"/>
</file>

<file path=xl/ctrlProps/ctrlProp29.xml><?xml version="1.0" encoding="utf-8"?>
<formControlPr xmlns="http://schemas.microsoft.com/office/spreadsheetml/2009/9/main" objectType="Label"/>
</file>

<file path=xl/ctrlProps/ctrlProp3.xml><?xml version="1.0" encoding="utf-8"?>
<formControlPr xmlns="http://schemas.microsoft.com/office/spreadsheetml/2009/9/main" objectType="Label"/>
</file>

<file path=xl/ctrlProps/ctrlProp30.xml><?xml version="1.0" encoding="utf-8"?>
<formControlPr xmlns="http://schemas.microsoft.com/office/spreadsheetml/2009/9/main" objectType="Label"/>
</file>

<file path=xl/ctrlProps/ctrlProp31.xml><?xml version="1.0" encoding="utf-8"?>
<formControlPr xmlns="http://schemas.microsoft.com/office/spreadsheetml/2009/9/main" objectType="Label"/>
</file>

<file path=xl/ctrlProps/ctrlProp32.xml><?xml version="1.0" encoding="utf-8"?>
<formControlPr xmlns="http://schemas.microsoft.com/office/spreadsheetml/2009/9/main" objectType="Label"/>
</file>

<file path=xl/ctrlProps/ctrlProp33.xml><?xml version="1.0" encoding="utf-8"?>
<formControlPr xmlns="http://schemas.microsoft.com/office/spreadsheetml/2009/9/main" objectType="Label"/>
</file>

<file path=xl/ctrlProps/ctrlProp34.xml><?xml version="1.0" encoding="utf-8"?>
<formControlPr xmlns="http://schemas.microsoft.com/office/spreadsheetml/2009/9/main" objectType="Label"/>
</file>

<file path=xl/ctrlProps/ctrlProp35.xml><?xml version="1.0" encoding="utf-8"?>
<formControlPr xmlns="http://schemas.microsoft.com/office/spreadsheetml/2009/9/main" objectType="Label"/>
</file>

<file path=xl/ctrlProps/ctrlProp36.xml><?xml version="1.0" encoding="utf-8"?>
<formControlPr xmlns="http://schemas.microsoft.com/office/spreadsheetml/2009/9/main" objectType="Label"/>
</file>

<file path=xl/ctrlProps/ctrlProp37.xml><?xml version="1.0" encoding="utf-8"?>
<formControlPr xmlns="http://schemas.microsoft.com/office/spreadsheetml/2009/9/main" objectType="Label"/>
</file>

<file path=xl/ctrlProps/ctrlProp38.xml><?xml version="1.0" encoding="utf-8"?>
<formControlPr xmlns="http://schemas.microsoft.com/office/spreadsheetml/2009/9/main" objectType="Label"/>
</file>

<file path=xl/ctrlProps/ctrlProp39.xml><?xml version="1.0" encoding="utf-8"?>
<formControlPr xmlns="http://schemas.microsoft.com/office/spreadsheetml/2009/9/main" objectType="Label"/>
</file>

<file path=xl/ctrlProps/ctrlProp4.xml><?xml version="1.0" encoding="utf-8"?>
<formControlPr xmlns="http://schemas.microsoft.com/office/spreadsheetml/2009/9/main" objectType="Label"/>
</file>

<file path=xl/ctrlProps/ctrlProp40.xml><?xml version="1.0" encoding="utf-8"?>
<formControlPr xmlns="http://schemas.microsoft.com/office/spreadsheetml/2009/9/main" objectType="Label"/>
</file>

<file path=xl/ctrlProps/ctrlProp5.xml><?xml version="1.0" encoding="utf-8"?>
<formControlPr xmlns="http://schemas.microsoft.com/office/spreadsheetml/2009/9/main" objectType="Label"/>
</file>

<file path=xl/ctrlProps/ctrlProp6.xml><?xml version="1.0" encoding="utf-8"?>
<formControlPr xmlns="http://schemas.microsoft.com/office/spreadsheetml/2009/9/main" objectType="Label"/>
</file>

<file path=xl/ctrlProps/ctrlProp7.xml><?xml version="1.0" encoding="utf-8"?>
<formControlPr xmlns="http://schemas.microsoft.com/office/spreadsheetml/2009/9/main" objectType="Label"/>
</file>

<file path=xl/ctrlProps/ctrlProp8.xml><?xml version="1.0" encoding="utf-8"?>
<formControlPr xmlns="http://schemas.microsoft.com/office/spreadsheetml/2009/9/main" objectType="Label"/>
</file>

<file path=xl/ctrlProps/ctrlProp9.xml><?xml version="1.0" encoding="utf-8"?>
<formControlPr xmlns="http://schemas.microsoft.com/office/spreadsheetml/2009/9/main" objectType="Label"/>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1257300</xdr:colOff>
          <xdr:row>22</xdr:row>
          <xdr:rowOff>0</xdr:rowOff>
        </xdr:from>
        <xdr:to>
          <xdr:col>14</xdr:col>
          <xdr:colOff>390525</xdr:colOff>
          <xdr:row>37</xdr:row>
          <xdr:rowOff>66675</xdr:rowOff>
        </xdr:to>
        <xdr:sp macro="" textlink="">
          <xdr:nvSpPr>
            <xdr:cNvPr id="5123" name="Label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xdr:twoCellAnchor>
    <xdr:from>
      <xdr:col>7</xdr:col>
      <xdr:colOff>784488</xdr:colOff>
      <xdr:row>5</xdr:row>
      <xdr:rowOff>25400</xdr:rowOff>
    </xdr:from>
    <xdr:to>
      <xdr:col>12</xdr:col>
      <xdr:colOff>260084</xdr:colOff>
      <xdr:row>17</xdr:row>
      <xdr:rowOff>52917</xdr:rowOff>
    </xdr:to>
    <xdr:sp macro="" textlink="">
      <xdr:nvSpPr>
        <xdr:cNvPr id="5" name="Tekstfelt 4">
          <a:extLst>
            <a:ext uri="{FF2B5EF4-FFF2-40B4-BE49-F238E27FC236}">
              <a16:creationId xmlns:a16="http://schemas.microsoft.com/office/drawing/2014/main" id="{00000000-0008-0000-0100-000005000000}"/>
            </a:ext>
          </a:extLst>
        </xdr:cNvPr>
        <xdr:cNvSpPr txBox="1"/>
      </xdr:nvSpPr>
      <xdr:spPr>
        <a:xfrm>
          <a:off x="10775155" y="1221317"/>
          <a:ext cx="4957762" cy="227118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da-DK" sz="1000" b="1" u="sng" baseline="0"/>
            <a:t>Et par hurtige råd fra plantefondssekretariatet </a:t>
          </a:r>
        </a:p>
        <a:p>
          <a:endParaRPr lang="da-DK" sz="1000" b="1" baseline="0"/>
        </a:p>
        <a:p>
          <a:endParaRPr lang="da-DK" sz="1000" b="1" baseline="0"/>
        </a:p>
        <a:p>
          <a:r>
            <a:rPr lang="da-DK" sz="1000" b="0" baseline="0"/>
            <a:t>1) Brug regnefunktion til OH omkostninger. Hvis du for eksempel er en virksomhed med 30% i OH omkostninger, og søger 60% i tilskud fra plantefonden, kan du bruge formlen </a:t>
          </a:r>
          <a:r>
            <a:rPr lang="da-DK" sz="1000" b="1" baseline="0"/>
            <a:t>"=0,3 x lønomkostninger x 0,6"</a:t>
          </a:r>
          <a:r>
            <a:rPr lang="da-DK" sz="1000" b="0" baseline="0"/>
            <a:t>. I egenfinansiering bruger du så formlen </a:t>
          </a:r>
          <a:r>
            <a:rPr lang="da-DK" sz="1000" b="1" baseline="0"/>
            <a:t>"=0,3 x lønomkostninger x 0,4"</a:t>
          </a:r>
          <a:r>
            <a:rPr lang="da-DK" sz="1000" b="0" baseline="0"/>
            <a:t>. Hvis du indsætter celle ID som sum af løn (for eksempel E22+E23), får du et dynamisk budget, som selv regner OH, selvom du ændrer lønposten.</a:t>
          </a:r>
        </a:p>
        <a:p>
          <a:endParaRPr lang="da-DK" sz="1000" b="0" baseline="0"/>
        </a:p>
        <a:p>
          <a:r>
            <a:rPr lang="da-DK" sz="1000" b="0" baseline="0"/>
            <a:t>2) Udspecificer dine udgifter tydeligt. "Materialer til forsøg", "consumables", "transport", "møder" er eksempler på beskrivelser, der ikke er beskrevet i tilstrækkelig grad. </a:t>
          </a:r>
        </a:p>
      </xdr:txBody>
    </xdr:sp>
    <xdr:clientData/>
  </xdr:twoCellAnchor>
  <mc:AlternateContent xmlns:mc="http://schemas.openxmlformats.org/markup-compatibility/2006">
    <mc:Choice xmlns:a14="http://schemas.microsoft.com/office/drawing/2010/main" Requires="a14">
      <xdr:twoCellAnchor>
        <xdr:from>
          <xdr:col>6</xdr:col>
          <xdr:colOff>1257300</xdr:colOff>
          <xdr:row>45</xdr:row>
          <xdr:rowOff>0</xdr:rowOff>
        </xdr:from>
        <xdr:to>
          <xdr:col>14</xdr:col>
          <xdr:colOff>390525</xdr:colOff>
          <xdr:row>60</xdr:row>
          <xdr:rowOff>66675</xdr:rowOff>
        </xdr:to>
        <xdr:sp macro="" textlink="">
          <xdr:nvSpPr>
            <xdr:cNvPr id="5442" name="Label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67</xdr:row>
          <xdr:rowOff>0</xdr:rowOff>
        </xdr:from>
        <xdr:to>
          <xdr:col>14</xdr:col>
          <xdr:colOff>390525</xdr:colOff>
          <xdr:row>82</xdr:row>
          <xdr:rowOff>66675</xdr:rowOff>
        </xdr:to>
        <xdr:sp macro="" textlink="">
          <xdr:nvSpPr>
            <xdr:cNvPr id="5446" name="Label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89</xdr:row>
          <xdr:rowOff>0</xdr:rowOff>
        </xdr:from>
        <xdr:to>
          <xdr:col>14</xdr:col>
          <xdr:colOff>390525</xdr:colOff>
          <xdr:row>104</xdr:row>
          <xdr:rowOff>66675</xdr:rowOff>
        </xdr:to>
        <xdr:sp macro="" textlink="">
          <xdr:nvSpPr>
            <xdr:cNvPr id="5447" name="Label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111</xdr:row>
          <xdr:rowOff>0</xdr:rowOff>
        </xdr:from>
        <xdr:to>
          <xdr:col>14</xdr:col>
          <xdr:colOff>390525</xdr:colOff>
          <xdr:row>126</xdr:row>
          <xdr:rowOff>66675</xdr:rowOff>
        </xdr:to>
        <xdr:sp macro="" textlink="">
          <xdr:nvSpPr>
            <xdr:cNvPr id="5448" name="Label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133</xdr:row>
          <xdr:rowOff>0</xdr:rowOff>
        </xdr:from>
        <xdr:to>
          <xdr:col>14</xdr:col>
          <xdr:colOff>390525</xdr:colOff>
          <xdr:row>148</xdr:row>
          <xdr:rowOff>66675</xdr:rowOff>
        </xdr:to>
        <xdr:sp macro="" textlink="">
          <xdr:nvSpPr>
            <xdr:cNvPr id="5449" name="Label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155</xdr:row>
          <xdr:rowOff>0</xdr:rowOff>
        </xdr:from>
        <xdr:to>
          <xdr:col>14</xdr:col>
          <xdr:colOff>390525</xdr:colOff>
          <xdr:row>170</xdr:row>
          <xdr:rowOff>66675</xdr:rowOff>
        </xdr:to>
        <xdr:sp macro="" textlink="">
          <xdr:nvSpPr>
            <xdr:cNvPr id="5450" name="Label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177</xdr:row>
          <xdr:rowOff>0</xdr:rowOff>
        </xdr:from>
        <xdr:to>
          <xdr:col>14</xdr:col>
          <xdr:colOff>390525</xdr:colOff>
          <xdr:row>192</xdr:row>
          <xdr:rowOff>66675</xdr:rowOff>
        </xdr:to>
        <xdr:sp macro="" textlink="">
          <xdr:nvSpPr>
            <xdr:cNvPr id="5451" name="Label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199</xdr:row>
          <xdr:rowOff>0</xdr:rowOff>
        </xdr:from>
        <xdr:to>
          <xdr:col>14</xdr:col>
          <xdr:colOff>390525</xdr:colOff>
          <xdr:row>214</xdr:row>
          <xdr:rowOff>66675</xdr:rowOff>
        </xdr:to>
        <xdr:sp macro="" textlink="">
          <xdr:nvSpPr>
            <xdr:cNvPr id="5452" name="Label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221</xdr:row>
          <xdr:rowOff>0</xdr:rowOff>
        </xdr:from>
        <xdr:to>
          <xdr:col>14</xdr:col>
          <xdr:colOff>390525</xdr:colOff>
          <xdr:row>236</xdr:row>
          <xdr:rowOff>66675</xdr:rowOff>
        </xdr:to>
        <xdr:sp macro="" textlink="">
          <xdr:nvSpPr>
            <xdr:cNvPr id="5453" name="Label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243</xdr:row>
          <xdr:rowOff>0</xdr:rowOff>
        </xdr:from>
        <xdr:to>
          <xdr:col>14</xdr:col>
          <xdr:colOff>390525</xdr:colOff>
          <xdr:row>258</xdr:row>
          <xdr:rowOff>66675</xdr:rowOff>
        </xdr:to>
        <xdr:sp macro="" textlink="">
          <xdr:nvSpPr>
            <xdr:cNvPr id="5454" name="Label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265</xdr:row>
          <xdr:rowOff>0</xdr:rowOff>
        </xdr:from>
        <xdr:to>
          <xdr:col>14</xdr:col>
          <xdr:colOff>390525</xdr:colOff>
          <xdr:row>280</xdr:row>
          <xdr:rowOff>66675</xdr:rowOff>
        </xdr:to>
        <xdr:sp macro="" textlink="">
          <xdr:nvSpPr>
            <xdr:cNvPr id="5455" name="Label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287</xdr:row>
          <xdr:rowOff>0</xdr:rowOff>
        </xdr:from>
        <xdr:to>
          <xdr:col>14</xdr:col>
          <xdr:colOff>390525</xdr:colOff>
          <xdr:row>302</xdr:row>
          <xdr:rowOff>66675</xdr:rowOff>
        </xdr:to>
        <xdr:sp macro="" textlink="">
          <xdr:nvSpPr>
            <xdr:cNvPr id="5456" name="Label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309</xdr:row>
          <xdr:rowOff>0</xdr:rowOff>
        </xdr:from>
        <xdr:to>
          <xdr:col>14</xdr:col>
          <xdr:colOff>390525</xdr:colOff>
          <xdr:row>324</xdr:row>
          <xdr:rowOff>66675</xdr:rowOff>
        </xdr:to>
        <xdr:sp macro="" textlink="">
          <xdr:nvSpPr>
            <xdr:cNvPr id="5457" name="Label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331</xdr:row>
          <xdr:rowOff>0</xdr:rowOff>
        </xdr:from>
        <xdr:to>
          <xdr:col>14</xdr:col>
          <xdr:colOff>390525</xdr:colOff>
          <xdr:row>346</xdr:row>
          <xdr:rowOff>66675</xdr:rowOff>
        </xdr:to>
        <xdr:sp macro="" textlink="">
          <xdr:nvSpPr>
            <xdr:cNvPr id="5458" name="Label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353</xdr:row>
          <xdr:rowOff>0</xdr:rowOff>
        </xdr:from>
        <xdr:to>
          <xdr:col>14</xdr:col>
          <xdr:colOff>390525</xdr:colOff>
          <xdr:row>368</xdr:row>
          <xdr:rowOff>66675</xdr:rowOff>
        </xdr:to>
        <xdr:sp macro="" textlink="">
          <xdr:nvSpPr>
            <xdr:cNvPr id="5459" name="Label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375</xdr:row>
          <xdr:rowOff>0</xdr:rowOff>
        </xdr:from>
        <xdr:to>
          <xdr:col>14</xdr:col>
          <xdr:colOff>390525</xdr:colOff>
          <xdr:row>390</xdr:row>
          <xdr:rowOff>66675</xdr:rowOff>
        </xdr:to>
        <xdr:sp macro="" textlink="">
          <xdr:nvSpPr>
            <xdr:cNvPr id="5460" name="Label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397</xdr:row>
          <xdr:rowOff>0</xdr:rowOff>
        </xdr:from>
        <xdr:to>
          <xdr:col>14</xdr:col>
          <xdr:colOff>390525</xdr:colOff>
          <xdr:row>412</xdr:row>
          <xdr:rowOff>66675</xdr:rowOff>
        </xdr:to>
        <xdr:sp macro="" textlink="">
          <xdr:nvSpPr>
            <xdr:cNvPr id="5461" name="Label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419</xdr:row>
          <xdr:rowOff>0</xdr:rowOff>
        </xdr:from>
        <xdr:to>
          <xdr:col>14</xdr:col>
          <xdr:colOff>390525</xdr:colOff>
          <xdr:row>434</xdr:row>
          <xdr:rowOff>66675</xdr:rowOff>
        </xdr:to>
        <xdr:sp macro="" textlink="">
          <xdr:nvSpPr>
            <xdr:cNvPr id="5462" name="Label 342" hidden="1">
              <a:extLst>
                <a:ext uri="{63B3BB69-23CF-44E3-9099-C40C66FF867C}">
                  <a14:compatExt spid="_x0000_s5462"/>
                </a:ext>
                <a:ext uri="{FF2B5EF4-FFF2-40B4-BE49-F238E27FC236}">
                  <a16:creationId xmlns:a16="http://schemas.microsoft.com/office/drawing/2014/main" id="{00000000-0008-0000-0100-000056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441</xdr:row>
          <xdr:rowOff>0</xdr:rowOff>
        </xdr:from>
        <xdr:to>
          <xdr:col>14</xdr:col>
          <xdr:colOff>390525</xdr:colOff>
          <xdr:row>456</xdr:row>
          <xdr:rowOff>66675</xdr:rowOff>
        </xdr:to>
        <xdr:sp macro="" textlink="">
          <xdr:nvSpPr>
            <xdr:cNvPr id="5463" name="Label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2522358</xdr:colOff>
      <xdr:row>48</xdr:row>
      <xdr:rowOff>20109</xdr:rowOff>
    </xdr:from>
    <xdr:to>
      <xdr:col>17</xdr:col>
      <xdr:colOff>497417</xdr:colOff>
      <xdr:row>70</xdr:row>
      <xdr:rowOff>169333</xdr:rowOff>
    </xdr:to>
    <xdr:sp macro="" textlink="">
      <xdr:nvSpPr>
        <xdr:cNvPr id="2" name="Tekstboks 1">
          <a:extLst>
            <a:ext uri="{FF2B5EF4-FFF2-40B4-BE49-F238E27FC236}">
              <a16:creationId xmlns:a16="http://schemas.microsoft.com/office/drawing/2014/main" id="{00000000-0008-0000-0200-000002000000}"/>
            </a:ext>
          </a:extLst>
        </xdr:cNvPr>
        <xdr:cNvSpPr txBox="1"/>
      </xdr:nvSpPr>
      <xdr:spPr>
        <a:xfrm>
          <a:off x="2522358" y="8698442"/>
          <a:ext cx="10294059" cy="4107391"/>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Vejledning til udfyldelse af gantt-diagram</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På faneblad 4 ses et eksempel på et gantt-diagram. Du er velkommen til at bruge et andet format/layout, blot det sikres at følgende obligatoriske oplysninger, som skal fremgå af diagrammet, også er indeholdt i det medsendte diagram. De obligatoriske oplysninger 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Involverede projektdeltagere for hver arbejdspakke samt angivelse af tidsforløbet for arbejdspakken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antal timer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budget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Totalt budget</a:t>
          </a: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Milepæle i hver arbejdspakke.</a:t>
          </a:r>
        </a:p>
        <a:p>
          <a:pPr marL="0" marR="0" lvl="0" indent="0" defTabSz="914400" eaLnBrk="1" fontAlgn="auto" latinLnBrk="0" hangingPunct="1">
            <a:lnSpc>
              <a:spcPts val="1400"/>
            </a:lnSpc>
            <a:spcBef>
              <a:spcPts val="0"/>
            </a:spcBef>
            <a:spcAft>
              <a:spcPts val="0"/>
            </a:spcAft>
            <a:buClrTx/>
            <a:buSzTx/>
            <a:buFontTx/>
            <a:buNone/>
            <a:tabLst/>
            <a:defRPr/>
          </a:pPr>
          <a:endParaRPr kumimoji="0" lang="da-DK" sz="120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Ordforklaring:</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mn-cs"/>
            </a:rPr>
            <a:t>Milepæl = delmål</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mn-cs"/>
            </a:rPr>
            <a:t>En milepæl er en planlagt begivenhed, der signalerer en vigtigt beslutning, resultat eller færdiggørelsen af ​​en levering i et projekt. Milepæle kan bruges som projekt-checkpoints for at validere, hvordan projektet skrider frem. En milepæl er således ikke kun et udtryk for, hvor langt man er nået i et projekt, men indikerer således også, i hvilken retning projektet skal køre efter nået milepæl. Milepæle skal anføres og markeres med kryds i gantt-diagrammet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sng"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Antal timer</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antal timer for hver arbejdspakke. Det er frivilligt, om det angives for hvert enkelt delelement i arbejdspakken. Projektets totale timetal skal desuden angives og skal stemme overens med antallet af timer angivet i projektets totalbudget i fanebladet "Samlet budgetoversigt".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AP budget</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budget for hver arbejdspakke. Det er frivilligt, om det angives for hvert enkelt delelement i arbejdspakken. Projektets totale budget skal desuden angives</a:t>
          </a:r>
          <a:r>
            <a:rPr lang="da-DK" sz="1100" b="0" i="0" baseline="0">
              <a:solidFill>
                <a:schemeClr val="dk1"/>
              </a:solidFill>
              <a:effectLst/>
              <a:latin typeface="+mn-lt"/>
              <a:ea typeface="+mn-ea"/>
              <a:cs typeface="+mn-cs"/>
            </a:rPr>
            <a:t> og skal stemme overens med beløbet angivet i projektets totalbudget i fanebladet "Samlet budgetoversigt. </a:t>
          </a:r>
          <a:endParaRPr lang="da-DK">
            <a:effectLst/>
          </a:endParaRPr>
        </a:p>
      </xdr:txBody>
    </xdr:sp>
    <xdr:clientData/>
  </xdr:twoCellAnchor>
  <xdr:twoCellAnchor>
    <xdr:from>
      <xdr:col>19</xdr:col>
      <xdr:colOff>18142</xdr:colOff>
      <xdr:row>52</xdr:row>
      <xdr:rowOff>18143</xdr:rowOff>
    </xdr:from>
    <xdr:to>
      <xdr:col>20</xdr:col>
      <xdr:colOff>1759856</xdr:colOff>
      <xdr:row>55</xdr:row>
      <xdr:rowOff>90714</xdr:rowOff>
    </xdr:to>
    <xdr:sp macro="" textlink="">
      <xdr:nvSpPr>
        <xdr:cNvPr id="3" name="Tekstfelt 2">
          <a:extLst>
            <a:ext uri="{FF2B5EF4-FFF2-40B4-BE49-F238E27FC236}">
              <a16:creationId xmlns:a16="http://schemas.microsoft.com/office/drawing/2014/main" id="{00000000-0008-0000-0200-000003000000}"/>
            </a:ext>
          </a:extLst>
        </xdr:cNvPr>
        <xdr:cNvSpPr txBox="1"/>
      </xdr:nvSpPr>
      <xdr:spPr>
        <a:xfrm>
          <a:off x="14441713" y="10069286"/>
          <a:ext cx="2957286" cy="61685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t>Lad</a:t>
          </a:r>
          <a:r>
            <a:rPr lang="da-DK" sz="1100" b="1" baseline="0"/>
            <a:t> være med at skrive i de orange felter. Her summeres der automatisk de angivne værdier. </a:t>
          </a:r>
          <a:endParaRPr lang="da-DK" sz="1100" b="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1257300</xdr:colOff>
          <xdr:row>22</xdr:row>
          <xdr:rowOff>0</xdr:rowOff>
        </xdr:from>
        <xdr:to>
          <xdr:col>14</xdr:col>
          <xdr:colOff>390525</xdr:colOff>
          <xdr:row>37</xdr:row>
          <xdr:rowOff>66675</xdr:rowOff>
        </xdr:to>
        <xdr:sp macro="" textlink="">
          <xdr:nvSpPr>
            <xdr:cNvPr id="21550" name="Label 46" hidden="1">
              <a:extLst>
                <a:ext uri="{63B3BB69-23CF-44E3-9099-C40C66FF867C}">
                  <a14:compatExt spid="_x0000_s21550"/>
                </a:ext>
                <a:ext uri="{FF2B5EF4-FFF2-40B4-BE49-F238E27FC236}">
                  <a16:creationId xmlns:a16="http://schemas.microsoft.com/office/drawing/2014/main" id="{00000000-0008-0000-0300-00002E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2.500 timer med en gennemsnitpris på 320 kr./t. til Virksomhedsejer Mads lindager til løntimer i egen virksomhed og aflønnes med 350 kr./t. 220 timer af 227 kr./t til laborantmedarbejder.</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Kørsel til lav takst og afholdelse af møder (30.000 kr.), udgifter til såsæd, gødning og brændstof til maskine (70.000 kr.</a:t>
              </a:r>
            </a:p>
            <a:p>
              <a:pPr algn="l" rtl="0">
                <a:defRPr sz="1000"/>
              </a:pPr>
              <a:r>
                <a:rPr lang="da-DK" sz="800" b="0" i="0" u="none" strike="noStrike" baseline="0">
                  <a:solidFill>
                    <a:srgbClr val="000000"/>
                  </a:solidFill>
                  <a:latin typeface="Segoe UI"/>
                  <a:cs typeface="Segoe UI"/>
                </a:rPr>
                <a:t>Apparatur/udstyr: Jordsensor</a:t>
              </a:r>
            </a:p>
            <a:p>
              <a:pPr algn="l" rtl="0">
                <a:defRPr sz="1000"/>
              </a:pPr>
              <a:r>
                <a:rPr lang="da-DK" sz="800" b="0" i="0" u="none" strike="noStrike" baseline="0">
                  <a:solidFill>
                    <a:srgbClr val="000000"/>
                  </a:solidFill>
                  <a:latin typeface="Segoe UI"/>
                  <a:cs typeface="Segoe UI"/>
                </a:rPr>
                <a:t>Scrap-værdi: Anslået værdi af sensor er 3.000 kr. ved projektafslutning.</a:t>
              </a:r>
            </a:p>
            <a:p>
              <a:pPr algn="l" rtl="0">
                <a:defRPr sz="1000"/>
              </a:pPr>
              <a:r>
                <a:rPr lang="da-DK" sz="800" b="0" i="0" u="none" strike="noStrike" baseline="0">
                  <a:solidFill>
                    <a:srgbClr val="000000"/>
                  </a:solidFill>
                  <a:latin typeface="Segoe UI"/>
                  <a:cs typeface="Segoe UI"/>
                </a:rPr>
                <a:t>Evt. Indtægter:</a:t>
              </a:r>
            </a:p>
            <a:p>
              <a:pPr algn="l" rtl="0">
                <a:defRPr sz="1000"/>
              </a:pPr>
              <a:r>
                <a:rPr lang="da-DK" sz="800" b="0" i="0" u="none" strike="noStrike" baseline="0">
                  <a:solidFill>
                    <a:srgbClr val="000000"/>
                  </a:solidFill>
                  <a:latin typeface="Segoe UI"/>
                  <a:cs typeface="Segoe UI"/>
                </a:rPr>
                <a:t>Revision:  Revision af udbetalingsanmodninger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xdr:twoCellAnchor>
    <xdr:from>
      <xdr:col>7</xdr:col>
      <xdr:colOff>784488</xdr:colOff>
      <xdr:row>5</xdr:row>
      <xdr:rowOff>25400</xdr:rowOff>
    </xdr:from>
    <xdr:to>
      <xdr:col>12</xdr:col>
      <xdr:colOff>260084</xdr:colOff>
      <xdr:row>17</xdr:row>
      <xdr:rowOff>52917</xdr:rowOff>
    </xdr:to>
    <xdr:sp macro="" textlink="">
      <xdr:nvSpPr>
        <xdr:cNvPr id="55" name="Tekstfelt 54">
          <a:extLst>
            <a:ext uri="{FF2B5EF4-FFF2-40B4-BE49-F238E27FC236}">
              <a16:creationId xmlns:a16="http://schemas.microsoft.com/office/drawing/2014/main" id="{00000000-0008-0000-0300-000037000000}"/>
            </a:ext>
          </a:extLst>
        </xdr:cNvPr>
        <xdr:cNvSpPr txBox="1"/>
      </xdr:nvSpPr>
      <xdr:spPr>
        <a:xfrm>
          <a:off x="13471788" y="1216025"/>
          <a:ext cx="4961996" cy="22754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da-DK" sz="1000" b="1" u="sng" baseline="0"/>
            <a:t>Et par hurtige råd fra plantefondssekretariatet </a:t>
          </a:r>
        </a:p>
        <a:p>
          <a:endParaRPr lang="da-DK" sz="1000" b="1" baseline="0"/>
        </a:p>
        <a:p>
          <a:endParaRPr lang="da-DK" sz="1000" b="1" baseline="0"/>
        </a:p>
        <a:p>
          <a:r>
            <a:rPr lang="da-DK" sz="1000" b="0" baseline="0"/>
            <a:t>1) Brug regnefunktion til OH omkostninger. Hvis du for eksempel er en virksomhed med 30% i OH omkostninger, og søger 60% i tilskud fra plantefonden, kan du bruge formlen </a:t>
          </a:r>
          <a:r>
            <a:rPr lang="da-DK" sz="1000" b="1" baseline="0"/>
            <a:t>"=0,3 x lønomkostninger x 0,6"</a:t>
          </a:r>
          <a:r>
            <a:rPr lang="da-DK" sz="1000" b="0" baseline="0"/>
            <a:t>. I egenfinansiering bruger du så formlen </a:t>
          </a:r>
          <a:r>
            <a:rPr lang="da-DK" sz="1000" b="1" baseline="0"/>
            <a:t>"=0,3 x lønomkostninger x 0,4"</a:t>
          </a:r>
          <a:r>
            <a:rPr lang="da-DK" sz="1000" b="0" baseline="0"/>
            <a:t>. Hvis du indsætter celle ID som sum af løn (for eksempel E22+E23), får du et dynamisk budget, som selv regner OH, selvom du ændrer lønposten.</a:t>
          </a:r>
        </a:p>
        <a:p>
          <a:endParaRPr lang="da-DK" sz="1000" b="0" baseline="0"/>
        </a:p>
        <a:p>
          <a:r>
            <a:rPr lang="da-DK" sz="1000" b="0" baseline="0"/>
            <a:t>2) Udspecificer dine udgifter tydeligt. "Materialer til forsøg", "consumables", "transport", "møder" er eksempler på beskrivelser, der ikke er beskrevet i tilstrækkelig grad. </a:t>
          </a:r>
        </a:p>
      </xdr:txBody>
    </xdr:sp>
    <xdr:clientData/>
  </xdr:twoCellAnchor>
  <mc:AlternateContent xmlns:mc="http://schemas.openxmlformats.org/markup-compatibility/2006">
    <mc:Choice xmlns:a14="http://schemas.microsoft.com/office/drawing/2010/main" Requires="a14">
      <xdr:twoCellAnchor>
        <xdr:from>
          <xdr:col>6</xdr:col>
          <xdr:colOff>1257300</xdr:colOff>
          <xdr:row>45</xdr:row>
          <xdr:rowOff>0</xdr:rowOff>
        </xdr:from>
        <xdr:to>
          <xdr:col>14</xdr:col>
          <xdr:colOff>390525</xdr:colOff>
          <xdr:row>60</xdr:row>
          <xdr:rowOff>66675</xdr:rowOff>
        </xdr:to>
        <xdr:sp macro="" textlink="">
          <xdr:nvSpPr>
            <xdr:cNvPr id="21551" name="Label 47" hidden="1">
              <a:extLst>
                <a:ext uri="{63B3BB69-23CF-44E3-9099-C40C66FF867C}">
                  <a14:compatExt spid="_x0000_s21551"/>
                </a:ext>
                <a:ext uri="{FF2B5EF4-FFF2-40B4-BE49-F238E27FC236}">
                  <a16:creationId xmlns:a16="http://schemas.microsoft.com/office/drawing/2014/main" id="{00000000-0008-0000-0300-00002F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313 timer med en gennemsnitpris på 320 kr./timen.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Flyers og manualer til demonstration (20.000 kr), forplejning og kørsel til markdemonstration (20.000 kr.) kørsel til 5 fremvisninger med 25 personer (10.000) kr.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r>
                <a:rPr lang="da-DK" sz="800" b="0" i="0" u="none" strike="noStrike" baseline="0">
                  <a:solidFill>
                    <a:srgbClr val="000000"/>
                  </a:solidFill>
                  <a:latin typeface="Segoe UI"/>
                  <a:cs typeface="Segoe UI"/>
                </a:rPr>
                <a:t>Revision: Revision af udbetalingsanmodninger</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67</xdr:row>
          <xdr:rowOff>0</xdr:rowOff>
        </xdr:from>
        <xdr:to>
          <xdr:col>14</xdr:col>
          <xdr:colOff>390525</xdr:colOff>
          <xdr:row>82</xdr:row>
          <xdr:rowOff>66675</xdr:rowOff>
        </xdr:to>
        <xdr:sp macro="" textlink="">
          <xdr:nvSpPr>
            <xdr:cNvPr id="21552" name="Label 48" hidden="1">
              <a:extLst>
                <a:ext uri="{63B3BB69-23CF-44E3-9099-C40C66FF867C}">
                  <a14:compatExt spid="_x0000_s21552"/>
                </a:ext>
                <a:ext uri="{FF2B5EF4-FFF2-40B4-BE49-F238E27FC236}">
                  <a16:creationId xmlns:a16="http://schemas.microsoft.com/office/drawing/2014/main" id="{00000000-0008-0000-0300-000030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89</xdr:row>
          <xdr:rowOff>0</xdr:rowOff>
        </xdr:from>
        <xdr:to>
          <xdr:col>14</xdr:col>
          <xdr:colOff>390525</xdr:colOff>
          <xdr:row>104</xdr:row>
          <xdr:rowOff>66675</xdr:rowOff>
        </xdr:to>
        <xdr:sp macro="" textlink="">
          <xdr:nvSpPr>
            <xdr:cNvPr id="21553" name="Label 49" hidden="1">
              <a:extLst>
                <a:ext uri="{63B3BB69-23CF-44E3-9099-C40C66FF867C}">
                  <a14:compatExt spid="_x0000_s21553"/>
                </a:ext>
                <a:ext uri="{FF2B5EF4-FFF2-40B4-BE49-F238E27FC236}">
                  <a16:creationId xmlns:a16="http://schemas.microsoft.com/office/drawing/2014/main" id="{00000000-0008-0000-0300-000031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111</xdr:row>
          <xdr:rowOff>0</xdr:rowOff>
        </xdr:from>
        <xdr:to>
          <xdr:col>14</xdr:col>
          <xdr:colOff>390525</xdr:colOff>
          <xdr:row>126</xdr:row>
          <xdr:rowOff>66675</xdr:rowOff>
        </xdr:to>
        <xdr:sp macro="" textlink="">
          <xdr:nvSpPr>
            <xdr:cNvPr id="21554" name="Label 50" hidden="1">
              <a:extLst>
                <a:ext uri="{63B3BB69-23CF-44E3-9099-C40C66FF867C}">
                  <a14:compatExt spid="_x0000_s21554"/>
                </a:ext>
                <a:ext uri="{FF2B5EF4-FFF2-40B4-BE49-F238E27FC236}">
                  <a16:creationId xmlns:a16="http://schemas.microsoft.com/office/drawing/2014/main" id="{00000000-0008-0000-0300-000032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133</xdr:row>
          <xdr:rowOff>0</xdr:rowOff>
        </xdr:from>
        <xdr:to>
          <xdr:col>14</xdr:col>
          <xdr:colOff>390525</xdr:colOff>
          <xdr:row>148</xdr:row>
          <xdr:rowOff>66675</xdr:rowOff>
        </xdr:to>
        <xdr:sp macro="" textlink="">
          <xdr:nvSpPr>
            <xdr:cNvPr id="21555" name="Label 51" hidden="1">
              <a:extLst>
                <a:ext uri="{63B3BB69-23CF-44E3-9099-C40C66FF867C}">
                  <a14:compatExt spid="_x0000_s21555"/>
                </a:ext>
                <a:ext uri="{FF2B5EF4-FFF2-40B4-BE49-F238E27FC236}">
                  <a16:creationId xmlns:a16="http://schemas.microsoft.com/office/drawing/2014/main" id="{00000000-0008-0000-0300-000033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155</xdr:row>
          <xdr:rowOff>0</xdr:rowOff>
        </xdr:from>
        <xdr:to>
          <xdr:col>14</xdr:col>
          <xdr:colOff>390525</xdr:colOff>
          <xdr:row>170</xdr:row>
          <xdr:rowOff>66675</xdr:rowOff>
        </xdr:to>
        <xdr:sp macro="" textlink="">
          <xdr:nvSpPr>
            <xdr:cNvPr id="21556" name="Label 52" hidden="1">
              <a:extLst>
                <a:ext uri="{63B3BB69-23CF-44E3-9099-C40C66FF867C}">
                  <a14:compatExt spid="_x0000_s21556"/>
                </a:ext>
                <a:ext uri="{FF2B5EF4-FFF2-40B4-BE49-F238E27FC236}">
                  <a16:creationId xmlns:a16="http://schemas.microsoft.com/office/drawing/2014/main" id="{00000000-0008-0000-0300-000034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177</xdr:row>
          <xdr:rowOff>0</xdr:rowOff>
        </xdr:from>
        <xdr:to>
          <xdr:col>14</xdr:col>
          <xdr:colOff>390525</xdr:colOff>
          <xdr:row>192</xdr:row>
          <xdr:rowOff>66675</xdr:rowOff>
        </xdr:to>
        <xdr:sp macro="" textlink="">
          <xdr:nvSpPr>
            <xdr:cNvPr id="21557" name="Label 53" hidden="1">
              <a:extLst>
                <a:ext uri="{63B3BB69-23CF-44E3-9099-C40C66FF867C}">
                  <a14:compatExt spid="_x0000_s21557"/>
                </a:ext>
                <a:ext uri="{FF2B5EF4-FFF2-40B4-BE49-F238E27FC236}">
                  <a16:creationId xmlns:a16="http://schemas.microsoft.com/office/drawing/2014/main" id="{00000000-0008-0000-0300-000035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199</xdr:row>
          <xdr:rowOff>0</xdr:rowOff>
        </xdr:from>
        <xdr:to>
          <xdr:col>14</xdr:col>
          <xdr:colOff>390525</xdr:colOff>
          <xdr:row>214</xdr:row>
          <xdr:rowOff>66675</xdr:rowOff>
        </xdr:to>
        <xdr:sp macro="" textlink="">
          <xdr:nvSpPr>
            <xdr:cNvPr id="21558" name="Label 54" hidden="1">
              <a:extLst>
                <a:ext uri="{63B3BB69-23CF-44E3-9099-C40C66FF867C}">
                  <a14:compatExt spid="_x0000_s21558"/>
                </a:ext>
                <a:ext uri="{FF2B5EF4-FFF2-40B4-BE49-F238E27FC236}">
                  <a16:creationId xmlns:a16="http://schemas.microsoft.com/office/drawing/2014/main" id="{00000000-0008-0000-0300-000036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221</xdr:row>
          <xdr:rowOff>0</xdr:rowOff>
        </xdr:from>
        <xdr:to>
          <xdr:col>14</xdr:col>
          <xdr:colOff>390525</xdr:colOff>
          <xdr:row>236</xdr:row>
          <xdr:rowOff>66675</xdr:rowOff>
        </xdr:to>
        <xdr:sp macro="" textlink="">
          <xdr:nvSpPr>
            <xdr:cNvPr id="21559" name="Label 55" hidden="1">
              <a:extLst>
                <a:ext uri="{63B3BB69-23CF-44E3-9099-C40C66FF867C}">
                  <a14:compatExt spid="_x0000_s21559"/>
                </a:ext>
                <a:ext uri="{FF2B5EF4-FFF2-40B4-BE49-F238E27FC236}">
                  <a16:creationId xmlns:a16="http://schemas.microsoft.com/office/drawing/2014/main" id="{00000000-0008-0000-0300-000037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243</xdr:row>
          <xdr:rowOff>0</xdr:rowOff>
        </xdr:from>
        <xdr:to>
          <xdr:col>14</xdr:col>
          <xdr:colOff>390525</xdr:colOff>
          <xdr:row>258</xdr:row>
          <xdr:rowOff>66675</xdr:rowOff>
        </xdr:to>
        <xdr:sp macro="" textlink="">
          <xdr:nvSpPr>
            <xdr:cNvPr id="21560" name="Label 56" hidden="1">
              <a:extLst>
                <a:ext uri="{63B3BB69-23CF-44E3-9099-C40C66FF867C}">
                  <a14:compatExt spid="_x0000_s21560"/>
                </a:ext>
                <a:ext uri="{FF2B5EF4-FFF2-40B4-BE49-F238E27FC236}">
                  <a16:creationId xmlns:a16="http://schemas.microsoft.com/office/drawing/2014/main" id="{00000000-0008-0000-0300-000038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265</xdr:row>
          <xdr:rowOff>0</xdr:rowOff>
        </xdr:from>
        <xdr:to>
          <xdr:col>14</xdr:col>
          <xdr:colOff>390525</xdr:colOff>
          <xdr:row>280</xdr:row>
          <xdr:rowOff>66675</xdr:rowOff>
        </xdr:to>
        <xdr:sp macro="" textlink="">
          <xdr:nvSpPr>
            <xdr:cNvPr id="21561" name="Label 57" hidden="1">
              <a:extLst>
                <a:ext uri="{63B3BB69-23CF-44E3-9099-C40C66FF867C}">
                  <a14:compatExt spid="_x0000_s21561"/>
                </a:ext>
                <a:ext uri="{FF2B5EF4-FFF2-40B4-BE49-F238E27FC236}">
                  <a16:creationId xmlns:a16="http://schemas.microsoft.com/office/drawing/2014/main" id="{00000000-0008-0000-0300-000039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287</xdr:row>
          <xdr:rowOff>0</xdr:rowOff>
        </xdr:from>
        <xdr:to>
          <xdr:col>14</xdr:col>
          <xdr:colOff>390525</xdr:colOff>
          <xdr:row>302</xdr:row>
          <xdr:rowOff>66675</xdr:rowOff>
        </xdr:to>
        <xdr:sp macro="" textlink="">
          <xdr:nvSpPr>
            <xdr:cNvPr id="21562" name="Label 58" hidden="1">
              <a:extLst>
                <a:ext uri="{63B3BB69-23CF-44E3-9099-C40C66FF867C}">
                  <a14:compatExt spid="_x0000_s21562"/>
                </a:ext>
                <a:ext uri="{FF2B5EF4-FFF2-40B4-BE49-F238E27FC236}">
                  <a16:creationId xmlns:a16="http://schemas.microsoft.com/office/drawing/2014/main" id="{00000000-0008-0000-0300-00003A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309</xdr:row>
          <xdr:rowOff>0</xdr:rowOff>
        </xdr:from>
        <xdr:to>
          <xdr:col>14</xdr:col>
          <xdr:colOff>390525</xdr:colOff>
          <xdr:row>324</xdr:row>
          <xdr:rowOff>66675</xdr:rowOff>
        </xdr:to>
        <xdr:sp macro="" textlink="">
          <xdr:nvSpPr>
            <xdr:cNvPr id="21563" name="Label 59" hidden="1">
              <a:extLst>
                <a:ext uri="{63B3BB69-23CF-44E3-9099-C40C66FF867C}">
                  <a14:compatExt spid="_x0000_s21563"/>
                </a:ext>
                <a:ext uri="{FF2B5EF4-FFF2-40B4-BE49-F238E27FC236}">
                  <a16:creationId xmlns:a16="http://schemas.microsoft.com/office/drawing/2014/main" id="{00000000-0008-0000-0300-00003B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331</xdr:row>
          <xdr:rowOff>0</xdr:rowOff>
        </xdr:from>
        <xdr:to>
          <xdr:col>14</xdr:col>
          <xdr:colOff>390525</xdr:colOff>
          <xdr:row>346</xdr:row>
          <xdr:rowOff>66675</xdr:rowOff>
        </xdr:to>
        <xdr:sp macro="" textlink="">
          <xdr:nvSpPr>
            <xdr:cNvPr id="21564" name="Label 60" hidden="1">
              <a:extLst>
                <a:ext uri="{63B3BB69-23CF-44E3-9099-C40C66FF867C}">
                  <a14:compatExt spid="_x0000_s21564"/>
                </a:ext>
                <a:ext uri="{FF2B5EF4-FFF2-40B4-BE49-F238E27FC236}">
                  <a16:creationId xmlns:a16="http://schemas.microsoft.com/office/drawing/2014/main" id="{00000000-0008-0000-0300-00003C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353</xdr:row>
          <xdr:rowOff>0</xdr:rowOff>
        </xdr:from>
        <xdr:to>
          <xdr:col>14</xdr:col>
          <xdr:colOff>390525</xdr:colOff>
          <xdr:row>368</xdr:row>
          <xdr:rowOff>66675</xdr:rowOff>
        </xdr:to>
        <xdr:sp macro="" textlink="">
          <xdr:nvSpPr>
            <xdr:cNvPr id="21565" name="Label 61" hidden="1">
              <a:extLst>
                <a:ext uri="{63B3BB69-23CF-44E3-9099-C40C66FF867C}">
                  <a14:compatExt spid="_x0000_s21565"/>
                </a:ext>
                <a:ext uri="{FF2B5EF4-FFF2-40B4-BE49-F238E27FC236}">
                  <a16:creationId xmlns:a16="http://schemas.microsoft.com/office/drawing/2014/main" id="{00000000-0008-0000-0300-00003D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375</xdr:row>
          <xdr:rowOff>0</xdr:rowOff>
        </xdr:from>
        <xdr:to>
          <xdr:col>14</xdr:col>
          <xdr:colOff>390525</xdr:colOff>
          <xdr:row>390</xdr:row>
          <xdr:rowOff>66675</xdr:rowOff>
        </xdr:to>
        <xdr:sp macro="" textlink="">
          <xdr:nvSpPr>
            <xdr:cNvPr id="21566" name="Label 62" hidden="1">
              <a:extLst>
                <a:ext uri="{63B3BB69-23CF-44E3-9099-C40C66FF867C}">
                  <a14:compatExt spid="_x0000_s21566"/>
                </a:ext>
                <a:ext uri="{FF2B5EF4-FFF2-40B4-BE49-F238E27FC236}">
                  <a16:creationId xmlns:a16="http://schemas.microsoft.com/office/drawing/2014/main" id="{00000000-0008-0000-0300-00003E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397</xdr:row>
          <xdr:rowOff>0</xdr:rowOff>
        </xdr:from>
        <xdr:to>
          <xdr:col>14</xdr:col>
          <xdr:colOff>390525</xdr:colOff>
          <xdr:row>412</xdr:row>
          <xdr:rowOff>66675</xdr:rowOff>
        </xdr:to>
        <xdr:sp macro="" textlink="">
          <xdr:nvSpPr>
            <xdr:cNvPr id="21567" name="Label 63" hidden="1">
              <a:extLst>
                <a:ext uri="{63B3BB69-23CF-44E3-9099-C40C66FF867C}">
                  <a14:compatExt spid="_x0000_s21567"/>
                </a:ext>
                <a:ext uri="{FF2B5EF4-FFF2-40B4-BE49-F238E27FC236}">
                  <a16:creationId xmlns:a16="http://schemas.microsoft.com/office/drawing/2014/main" id="{00000000-0008-0000-0300-00003F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419</xdr:row>
          <xdr:rowOff>0</xdr:rowOff>
        </xdr:from>
        <xdr:to>
          <xdr:col>14</xdr:col>
          <xdr:colOff>390525</xdr:colOff>
          <xdr:row>434</xdr:row>
          <xdr:rowOff>66675</xdr:rowOff>
        </xdr:to>
        <xdr:sp macro="" textlink="">
          <xdr:nvSpPr>
            <xdr:cNvPr id="21568" name="Label 64" hidden="1">
              <a:extLst>
                <a:ext uri="{63B3BB69-23CF-44E3-9099-C40C66FF867C}">
                  <a14:compatExt spid="_x0000_s21568"/>
                </a:ext>
                <a:ext uri="{FF2B5EF4-FFF2-40B4-BE49-F238E27FC236}">
                  <a16:creationId xmlns:a16="http://schemas.microsoft.com/office/drawing/2014/main" id="{00000000-0008-0000-0300-000040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1257300</xdr:colOff>
          <xdr:row>441</xdr:row>
          <xdr:rowOff>0</xdr:rowOff>
        </xdr:from>
        <xdr:to>
          <xdr:col>14</xdr:col>
          <xdr:colOff>390525</xdr:colOff>
          <xdr:row>456</xdr:row>
          <xdr:rowOff>66675</xdr:rowOff>
        </xdr:to>
        <xdr:sp macro="" textlink="">
          <xdr:nvSpPr>
            <xdr:cNvPr id="21569" name="Label 65" hidden="1">
              <a:extLst>
                <a:ext uri="{63B3BB69-23CF-44E3-9099-C40C66FF867C}">
                  <a14:compatExt spid="_x0000_s21569"/>
                </a:ext>
                <a:ext uri="{FF2B5EF4-FFF2-40B4-BE49-F238E27FC236}">
                  <a16:creationId xmlns:a16="http://schemas.microsoft.com/office/drawing/2014/main" id="{00000000-0008-0000-0300-0000415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a-DK" sz="800" b="0" i="0" u="none" strike="noStrike" baseline="0">
                  <a:solidFill>
                    <a:srgbClr val="000000"/>
                  </a:solidFill>
                  <a:latin typeface="Segoe UI"/>
                  <a:cs typeface="Segoe UI"/>
                </a:rPr>
                <a:t>Specifikation af delbudget:</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Lønomkostninger (timeantal og -sats): </a:t>
              </a:r>
            </a:p>
            <a:p>
              <a:pPr algn="l" rtl="0">
                <a:defRPr sz="1000"/>
              </a:pPr>
              <a:r>
                <a:rPr lang="da-DK" sz="800" b="0" i="0" u="none" strike="noStrike" baseline="0">
                  <a:solidFill>
                    <a:srgbClr val="000000"/>
                  </a:solidFill>
                  <a:latin typeface="Segoe UI"/>
                  <a:cs typeface="Segoe UI"/>
                </a:rPr>
                <a:t>Ekstern bistand (Navn, CVR-nr. antal timer, timesats og beskrivelse af arbejde):</a:t>
              </a:r>
            </a:p>
            <a:p>
              <a:pPr algn="l" rtl="0">
                <a:defRPr sz="1000"/>
              </a:pPr>
              <a:r>
                <a:rPr lang="da-DK" sz="800" b="0" i="0" u="none" strike="noStrike" baseline="0">
                  <a:solidFill>
                    <a:srgbClr val="000000"/>
                  </a:solidFill>
                  <a:latin typeface="Segoe UI"/>
                  <a:cs typeface="Segoe UI"/>
                </a:rPr>
                <a:t>Øvrige omk.: </a:t>
              </a:r>
            </a:p>
            <a:p>
              <a:pPr algn="l" rtl="0">
                <a:defRPr sz="1000"/>
              </a:pPr>
              <a:r>
                <a:rPr lang="da-DK" sz="800" b="0" i="0" u="none" strike="noStrike" baseline="0">
                  <a:solidFill>
                    <a:srgbClr val="000000"/>
                  </a:solidFill>
                  <a:latin typeface="Segoe UI"/>
                  <a:cs typeface="Segoe UI"/>
                </a:rPr>
                <a:t>Apparatur/udstyr:</a:t>
              </a:r>
            </a:p>
            <a:p>
              <a:pPr algn="l" rtl="0">
                <a:defRPr sz="1000"/>
              </a:pPr>
              <a:r>
                <a:rPr lang="da-DK" sz="800" b="0" i="0" u="none" strike="noStrike" baseline="0">
                  <a:solidFill>
                    <a:srgbClr val="000000"/>
                  </a:solidFill>
                  <a:latin typeface="Segoe UI"/>
                  <a:cs typeface="Segoe UI"/>
                </a:rPr>
                <a:t>Scrap-værdi:</a:t>
              </a:r>
            </a:p>
            <a:p>
              <a:pPr algn="l" rtl="0">
                <a:defRPr sz="1000"/>
              </a:pPr>
              <a:r>
                <a:rPr lang="da-DK" sz="800" b="0" i="0" u="none" strike="noStrike" baseline="0">
                  <a:solidFill>
                    <a:srgbClr val="000000"/>
                  </a:solidFill>
                  <a:latin typeface="Segoe UI"/>
                  <a:cs typeface="Segoe UI"/>
                </a:rPr>
                <a:t>Evt. Indtægter:</a:t>
              </a:r>
            </a:p>
            <a:p>
              <a:pPr algn="l" rtl="0">
                <a:defRPr sz="1000"/>
              </a:pPr>
              <a:endParaRPr lang="da-DK" sz="800" b="0" i="0" u="none" strike="noStrike" baseline="0">
                <a:solidFill>
                  <a:srgbClr val="000000"/>
                </a:solidFill>
                <a:latin typeface="Segoe UI"/>
                <a:cs typeface="Segoe UI"/>
              </a:endParaRPr>
            </a:p>
            <a:p>
              <a:pPr algn="l" rtl="0">
                <a:defRPr sz="1000"/>
              </a:pPr>
              <a:r>
                <a:rPr lang="da-DK" sz="800" b="0" i="0" u="none" strike="noStrike" baseline="0">
                  <a:solidFill>
                    <a:srgbClr val="000000"/>
                  </a:solidFill>
                  <a:latin typeface="Segoe UI"/>
                  <a:cs typeface="Segoe UI"/>
                </a:rPr>
                <a:t>Revision: </a:t>
              </a: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a:p>
              <a:pPr algn="l" rtl="0">
                <a:defRPr sz="1000"/>
              </a:pPr>
              <a:endParaRPr lang="da-DK" sz="800" b="0" i="0" u="none" strike="noStrike" baseline="0">
                <a:solidFill>
                  <a:srgbClr val="000000"/>
                </a:solidFill>
                <a:latin typeface="Segoe UI"/>
                <a:cs typeface="Segoe UI"/>
              </a:endParaRPr>
            </a:p>
          </xdr:txBody>
        </xdr:sp>
        <xdr:clientData fLocksWithSheet="0"/>
      </xdr:twoCellAnchor>
    </mc:Choice>
    <mc:Fallback/>
  </mc:AlternateContent>
  <xdr:twoCellAnchor>
    <xdr:from>
      <xdr:col>7</xdr:col>
      <xdr:colOff>137583</xdr:colOff>
      <xdr:row>62</xdr:row>
      <xdr:rowOff>74084</xdr:rowOff>
    </xdr:from>
    <xdr:to>
      <xdr:col>8</xdr:col>
      <xdr:colOff>948533</xdr:colOff>
      <xdr:row>64</xdr:row>
      <xdr:rowOff>186268</xdr:rowOff>
    </xdr:to>
    <xdr:sp macro="" textlink="">
      <xdr:nvSpPr>
        <xdr:cNvPr id="75" name="Stregbilledforklaring 1 4">
          <a:extLst>
            <a:ext uri="{FF2B5EF4-FFF2-40B4-BE49-F238E27FC236}">
              <a16:creationId xmlns:a16="http://schemas.microsoft.com/office/drawing/2014/main" id="{00000000-0008-0000-0300-00004B000000}"/>
            </a:ext>
          </a:extLst>
        </xdr:cNvPr>
        <xdr:cNvSpPr/>
      </xdr:nvSpPr>
      <xdr:spPr>
        <a:xfrm>
          <a:off x="12837583" y="12710584"/>
          <a:ext cx="3065200" cy="493184"/>
        </a:xfrm>
        <a:prstGeom prst="borderCallout1">
          <a:avLst>
            <a:gd name="adj1" fmla="val 48805"/>
            <a:gd name="adj2" fmla="val -171"/>
            <a:gd name="adj3" fmla="val 44029"/>
            <a:gd name="adj4" fmla="val -5364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7</xdr:col>
      <xdr:colOff>137585</xdr:colOff>
      <xdr:row>62</xdr:row>
      <xdr:rowOff>74084</xdr:rowOff>
    </xdr:from>
    <xdr:to>
      <xdr:col>8</xdr:col>
      <xdr:colOff>936627</xdr:colOff>
      <xdr:row>64</xdr:row>
      <xdr:rowOff>59268</xdr:rowOff>
    </xdr:to>
    <xdr:sp macro="" textlink="">
      <xdr:nvSpPr>
        <xdr:cNvPr id="76" name="Tekstfelt 75">
          <a:extLst>
            <a:ext uri="{FF2B5EF4-FFF2-40B4-BE49-F238E27FC236}">
              <a16:creationId xmlns:a16="http://schemas.microsoft.com/office/drawing/2014/main" id="{00000000-0008-0000-0300-00004C000000}"/>
            </a:ext>
          </a:extLst>
        </xdr:cNvPr>
        <xdr:cNvSpPr txBox="1"/>
      </xdr:nvSpPr>
      <xdr:spPr>
        <a:xfrm>
          <a:off x="12837585" y="12710584"/>
          <a:ext cx="3053292" cy="36618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800" b="0" i="0" u="none" strike="noStrike" kern="0" cap="none" spc="0" normalizeH="0" baseline="0" noProof="0">
              <a:ln>
                <a:noFill/>
              </a:ln>
              <a:solidFill>
                <a:prstClr val="black"/>
              </a:solidFill>
              <a:effectLst/>
              <a:uLnTx/>
              <a:uFillTx/>
              <a:latin typeface="+mn-lt"/>
              <a:ea typeface="+mn-ea"/>
              <a:cs typeface="+mn-cs"/>
            </a:rPr>
            <a:t>Projekt form vælges kun en gang ved hovedansøger. Derefter vil alle delbudgetter have ens projekt form.</a:t>
          </a:r>
          <a:endParaRPr kumimoji="0" lang="da-DK" sz="800" b="1" i="0" u="sng"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7</xdr:col>
      <xdr:colOff>1722965</xdr:colOff>
      <xdr:row>55</xdr:row>
      <xdr:rowOff>169333</xdr:rowOff>
    </xdr:from>
    <xdr:to>
      <xdr:col>9</xdr:col>
      <xdr:colOff>642748</xdr:colOff>
      <xdr:row>58</xdr:row>
      <xdr:rowOff>55033</xdr:rowOff>
    </xdr:to>
    <xdr:sp macro="" textlink="">
      <xdr:nvSpPr>
        <xdr:cNvPr id="77" name="Stregbilledforklaring 1 7">
          <a:extLst>
            <a:ext uri="{FF2B5EF4-FFF2-40B4-BE49-F238E27FC236}">
              <a16:creationId xmlns:a16="http://schemas.microsoft.com/office/drawing/2014/main" id="{00000000-0008-0000-0300-00004D000000}"/>
            </a:ext>
          </a:extLst>
        </xdr:cNvPr>
        <xdr:cNvSpPr/>
      </xdr:nvSpPr>
      <xdr:spPr>
        <a:xfrm rot="10800000">
          <a:off x="14422965" y="11281833"/>
          <a:ext cx="2211200" cy="457200"/>
        </a:xfrm>
        <a:prstGeom prst="borderCallout1">
          <a:avLst>
            <a:gd name="adj1" fmla="val 98379"/>
            <a:gd name="adj2" fmla="val 49525"/>
            <a:gd name="adj3" fmla="val 136603"/>
            <a:gd name="adj4" fmla="val 5643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7</xdr:col>
      <xdr:colOff>1703916</xdr:colOff>
      <xdr:row>56</xdr:row>
      <xdr:rowOff>26459</xdr:rowOff>
    </xdr:from>
    <xdr:to>
      <xdr:col>9</xdr:col>
      <xdr:colOff>708818</xdr:colOff>
      <xdr:row>58</xdr:row>
      <xdr:rowOff>83609</xdr:rowOff>
    </xdr:to>
    <xdr:sp macro="" textlink="">
      <xdr:nvSpPr>
        <xdr:cNvPr id="78" name="Tekstfelt 77">
          <a:extLst>
            <a:ext uri="{FF2B5EF4-FFF2-40B4-BE49-F238E27FC236}">
              <a16:creationId xmlns:a16="http://schemas.microsoft.com/office/drawing/2014/main" id="{00000000-0008-0000-0300-00004E000000}"/>
            </a:ext>
          </a:extLst>
        </xdr:cNvPr>
        <xdr:cNvSpPr txBox="1"/>
      </xdr:nvSpPr>
      <xdr:spPr>
        <a:xfrm>
          <a:off x="14403916" y="11329459"/>
          <a:ext cx="2296319"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800"/>
            <a:t>Dobbeltklik</a:t>
          </a:r>
          <a:r>
            <a:rPr lang="da-DK" sz="800" baseline="0"/>
            <a:t> for at åbne og skrive direkte i feltet.</a:t>
          </a:r>
          <a:endParaRPr lang="da-DK" sz="800"/>
        </a:p>
      </xdr:txBody>
    </xdr:sp>
    <xdr:clientData/>
  </xdr:twoCellAnchor>
  <xdr:twoCellAnchor>
    <xdr:from>
      <xdr:col>6</xdr:col>
      <xdr:colOff>762001</xdr:colOff>
      <xdr:row>35</xdr:row>
      <xdr:rowOff>370416</xdr:rowOff>
    </xdr:from>
    <xdr:to>
      <xdr:col>8</xdr:col>
      <xdr:colOff>313534</xdr:colOff>
      <xdr:row>40</xdr:row>
      <xdr:rowOff>142875</xdr:rowOff>
    </xdr:to>
    <xdr:sp macro="" textlink="">
      <xdr:nvSpPr>
        <xdr:cNvPr id="79" name="Stregbilledforklaring 1 4">
          <a:extLst>
            <a:ext uri="{FF2B5EF4-FFF2-40B4-BE49-F238E27FC236}">
              <a16:creationId xmlns:a16="http://schemas.microsoft.com/office/drawing/2014/main" id="{00000000-0008-0000-0300-00004F000000}"/>
            </a:ext>
          </a:extLst>
        </xdr:cNvPr>
        <xdr:cNvSpPr/>
      </xdr:nvSpPr>
      <xdr:spPr>
        <a:xfrm>
          <a:off x="12202584" y="7249583"/>
          <a:ext cx="3065200" cy="915459"/>
        </a:xfrm>
        <a:prstGeom prst="borderCallout1">
          <a:avLst>
            <a:gd name="adj1" fmla="val 48805"/>
            <a:gd name="adj2" fmla="val -171"/>
            <a:gd name="adj3" fmla="val 30156"/>
            <a:gd name="adj4" fmla="val -2429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6</xdr:col>
      <xdr:colOff>762003</xdr:colOff>
      <xdr:row>35</xdr:row>
      <xdr:rowOff>370416</xdr:rowOff>
    </xdr:from>
    <xdr:to>
      <xdr:col>8</xdr:col>
      <xdr:colOff>301628</xdr:colOff>
      <xdr:row>40</xdr:row>
      <xdr:rowOff>164041</xdr:rowOff>
    </xdr:to>
    <xdr:sp macro="" textlink="">
      <xdr:nvSpPr>
        <xdr:cNvPr id="80" name="Tekstfelt 79">
          <a:extLst>
            <a:ext uri="{FF2B5EF4-FFF2-40B4-BE49-F238E27FC236}">
              <a16:creationId xmlns:a16="http://schemas.microsoft.com/office/drawing/2014/main" id="{00000000-0008-0000-0300-000050000000}"/>
            </a:ext>
          </a:extLst>
        </xdr:cNvPr>
        <xdr:cNvSpPr txBox="1"/>
      </xdr:nvSpPr>
      <xdr:spPr>
        <a:xfrm>
          <a:off x="12202586" y="7249583"/>
          <a:ext cx="3053292" cy="9366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800" b="0" i="0" u="none" strike="noStrike" kern="0" cap="none" spc="0" normalizeH="0" baseline="0" noProof="0">
              <a:ln>
                <a:noFill/>
              </a:ln>
              <a:solidFill>
                <a:prstClr val="black"/>
              </a:solidFill>
              <a:effectLst/>
              <a:uLnTx/>
              <a:uFillTx/>
              <a:latin typeface="+mn-lt"/>
              <a:ea typeface="+mn-ea"/>
              <a:cs typeface="+mn-cs"/>
            </a:rPr>
            <a:t>Her ses den beregnede tilskudssats og OH sats. For </a:t>
          </a:r>
          <a:r>
            <a:rPr kumimoji="0" lang="da-DK" sz="800" b="1" i="0" u="sng" strike="noStrike" kern="0" cap="none" spc="0" normalizeH="0" baseline="0" noProof="0">
              <a:ln>
                <a:noFill/>
              </a:ln>
              <a:solidFill>
                <a:prstClr val="black"/>
              </a:solidFill>
              <a:effectLst/>
              <a:uLnTx/>
              <a:uFillTx/>
              <a:latin typeface="+mn-lt"/>
              <a:ea typeface="+mn-ea"/>
              <a:cs typeface="+mn-cs"/>
            </a:rPr>
            <a:t>virksomheder</a:t>
          </a:r>
          <a:r>
            <a:rPr kumimoji="0" lang="da-DK" sz="800" b="0" i="0" u="none" strike="noStrike" kern="0" cap="none" spc="0" normalizeH="0" baseline="0" noProof="0">
              <a:ln>
                <a:noFill/>
              </a:ln>
              <a:solidFill>
                <a:prstClr val="black"/>
              </a:solidFill>
              <a:effectLst/>
              <a:uLnTx/>
              <a:uFillTx/>
              <a:latin typeface="+mn-lt"/>
              <a:ea typeface="+mn-ea"/>
              <a:cs typeface="+mn-cs"/>
            </a:rPr>
            <a:t> kan der søges OH af summen af lønomkostninger. Der kan OH udgøre op til 18% af summen (udokumenteret) og op til 30% af summen (dokumenteret). For </a:t>
          </a:r>
          <a:r>
            <a:rPr kumimoji="0" lang="da-DK" sz="800" b="1" i="0" u="sng" strike="noStrike" kern="0" cap="none" spc="0" normalizeH="0" baseline="0" noProof="0">
              <a:ln>
                <a:noFill/>
              </a:ln>
              <a:solidFill>
                <a:prstClr val="black"/>
              </a:solidFill>
              <a:effectLst/>
              <a:uLnTx/>
              <a:uFillTx/>
              <a:latin typeface="+mn-lt"/>
              <a:ea typeface="+mn-ea"/>
              <a:cs typeface="+mn-cs"/>
            </a:rPr>
            <a:t>Forsknings- og vidensformidlingsinstitutioner</a:t>
          </a:r>
          <a:r>
            <a:rPr kumimoji="0" lang="da-DK" sz="800" b="0" i="0" u="none" strike="noStrike" kern="0" cap="none" spc="0" normalizeH="0" baseline="0" noProof="0">
              <a:ln>
                <a:noFill/>
              </a:ln>
              <a:solidFill>
                <a:prstClr val="black"/>
              </a:solidFill>
              <a:effectLst/>
              <a:uLnTx/>
              <a:uFillTx/>
              <a:latin typeface="+mn-lt"/>
              <a:ea typeface="+mn-ea"/>
              <a:cs typeface="+mn-cs"/>
            </a:rPr>
            <a:t> kan OH maksimalt udgøre 44% af summen af alle omkostninger. Vær opmærksomme på om </a:t>
          </a:r>
          <a:r>
            <a:rPr kumimoji="0" lang="da-DK" sz="800" b="0" i="0" u="none" strike="noStrike" kern="0" cap="none" spc="0" normalizeH="0" baseline="0" noProof="0">
              <a:ln>
                <a:noFill/>
              </a:ln>
              <a:solidFill>
                <a:sysClr val="windowText" lastClr="000000"/>
              </a:solidFill>
              <a:effectLst/>
              <a:uLnTx/>
              <a:uFillTx/>
              <a:latin typeface="+mn-lt"/>
              <a:ea typeface="+mn-ea"/>
              <a:cs typeface="+mn-cs"/>
            </a:rPr>
            <a:t>I har søgt for meget i OH.</a:t>
          </a:r>
          <a:endParaRPr kumimoji="0" lang="da-DK" sz="800" b="1" i="0" u="sng"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5</xdr:col>
      <xdr:colOff>1502832</xdr:colOff>
      <xdr:row>18</xdr:row>
      <xdr:rowOff>137583</xdr:rowOff>
    </xdr:from>
    <xdr:to>
      <xdr:col>14</xdr:col>
      <xdr:colOff>433915</xdr:colOff>
      <xdr:row>19</xdr:row>
      <xdr:rowOff>243416</xdr:rowOff>
    </xdr:to>
    <xdr:cxnSp macro="">
      <xdr:nvCxnSpPr>
        <xdr:cNvPr id="81" name="Lige forbindelse 80">
          <a:extLst>
            <a:ext uri="{FF2B5EF4-FFF2-40B4-BE49-F238E27FC236}">
              <a16:creationId xmlns:a16="http://schemas.microsoft.com/office/drawing/2014/main" id="{00000000-0008-0000-0300-000051000000}"/>
            </a:ext>
          </a:extLst>
        </xdr:cNvPr>
        <xdr:cNvCxnSpPr/>
      </xdr:nvCxnSpPr>
      <xdr:spPr>
        <a:xfrm>
          <a:off x="11271249" y="3630083"/>
          <a:ext cx="8847666" cy="29633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2307164</xdr:colOff>
      <xdr:row>58</xdr:row>
      <xdr:rowOff>243418</xdr:rowOff>
    </xdr:from>
    <xdr:to>
      <xdr:col>3</xdr:col>
      <xdr:colOff>2099735</xdr:colOff>
      <xdr:row>61</xdr:row>
      <xdr:rowOff>52918</xdr:rowOff>
    </xdr:to>
    <xdr:sp macro="" textlink="">
      <xdr:nvSpPr>
        <xdr:cNvPr id="82" name="Stregbilledforklaring 1 13">
          <a:extLst>
            <a:ext uri="{FF2B5EF4-FFF2-40B4-BE49-F238E27FC236}">
              <a16:creationId xmlns:a16="http://schemas.microsoft.com/office/drawing/2014/main" id="{00000000-0008-0000-0300-000052000000}"/>
            </a:ext>
          </a:extLst>
        </xdr:cNvPr>
        <xdr:cNvSpPr/>
      </xdr:nvSpPr>
      <xdr:spPr>
        <a:xfrm rot="5400000">
          <a:off x="6219825" y="11623674"/>
          <a:ext cx="571500" cy="2131487"/>
        </a:xfrm>
        <a:prstGeom prst="borderCallout1">
          <a:avLst>
            <a:gd name="adj1" fmla="val 100291"/>
            <a:gd name="adj2" fmla="val 61781"/>
            <a:gd name="adj3" fmla="val 135592"/>
            <a:gd name="adj4" fmla="val -11149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24345</xdr:colOff>
      <xdr:row>58</xdr:row>
      <xdr:rowOff>275155</xdr:rowOff>
    </xdr:from>
    <xdr:to>
      <xdr:col>3</xdr:col>
      <xdr:colOff>2085981</xdr:colOff>
      <xdr:row>61</xdr:row>
      <xdr:rowOff>169333</xdr:rowOff>
    </xdr:to>
    <xdr:sp macro="" textlink="">
      <xdr:nvSpPr>
        <xdr:cNvPr id="83" name="Tekstfelt 14">
          <a:extLst>
            <a:ext uri="{FF2B5EF4-FFF2-40B4-BE49-F238E27FC236}">
              <a16:creationId xmlns:a16="http://schemas.microsoft.com/office/drawing/2014/main" id="{00000000-0008-0000-0300-000053000000}"/>
            </a:ext>
          </a:extLst>
        </xdr:cNvPr>
        <xdr:cNvSpPr txBox="1"/>
      </xdr:nvSpPr>
      <xdr:spPr>
        <a:xfrm>
          <a:off x="5495928" y="12816405"/>
          <a:ext cx="2061636" cy="656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Hvis du har ekstern</a:t>
          </a:r>
          <a:r>
            <a:rPr lang="da-DK" sz="900" baseline="0"/>
            <a:t>, </a:t>
          </a:r>
          <a:r>
            <a:rPr lang="da-DK" sz="900"/>
            <a:t>privat finansiering</a:t>
          </a:r>
          <a:r>
            <a:rPr lang="da-DK" sz="900" baseline="0"/>
            <a:t> (eksempelvis private fondsmidler) skal du indtaste beløbet her. </a:t>
          </a:r>
          <a:endParaRPr lang="da-DK" sz="900"/>
        </a:p>
      </xdr:txBody>
    </xdr:sp>
    <xdr:clientData/>
  </xdr:twoCellAnchor>
  <xdr:twoCellAnchor>
    <xdr:from>
      <xdr:col>3</xdr:col>
      <xdr:colOff>692595</xdr:colOff>
      <xdr:row>79</xdr:row>
      <xdr:rowOff>110070</xdr:rowOff>
    </xdr:from>
    <xdr:to>
      <xdr:col>4</xdr:col>
      <xdr:colOff>931332</xdr:colOff>
      <xdr:row>82</xdr:row>
      <xdr:rowOff>137588</xdr:rowOff>
    </xdr:to>
    <xdr:sp macro="" textlink="">
      <xdr:nvSpPr>
        <xdr:cNvPr id="84" name="Stregbilledforklaring 1 13">
          <a:extLst>
            <a:ext uri="{FF2B5EF4-FFF2-40B4-BE49-F238E27FC236}">
              <a16:creationId xmlns:a16="http://schemas.microsoft.com/office/drawing/2014/main" id="{00000000-0008-0000-0300-000054000000}"/>
            </a:ext>
          </a:extLst>
        </xdr:cNvPr>
        <xdr:cNvSpPr/>
      </xdr:nvSpPr>
      <xdr:spPr>
        <a:xfrm rot="5400000">
          <a:off x="7058246" y="15800085"/>
          <a:ext cx="789518" cy="2577654"/>
        </a:xfrm>
        <a:prstGeom prst="borderCallout1">
          <a:avLst>
            <a:gd name="adj1" fmla="val 100173"/>
            <a:gd name="adj2" fmla="val 39790"/>
            <a:gd name="adj3" fmla="val 110510"/>
            <a:gd name="adj4" fmla="val -3736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684842</xdr:colOff>
      <xdr:row>79</xdr:row>
      <xdr:rowOff>134057</xdr:rowOff>
    </xdr:from>
    <xdr:to>
      <xdr:col>4</xdr:col>
      <xdr:colOff>980722</xdr:colOff>
      <xdr:row>83</xdr:row>
      <xdr:rowOff>45863</xdr:rowOff>
    </xdr:to>
    <xdr:sp macro="" textlink="">
      <xdr:nvSpPr>
        <xdr:cNvPr id="85" name="Tekstfelt 14">
          <a:extLst>
            <a:ext uri="{FF2B5EF4-FFF2-40B4-BE49-F238E27FC236}">
              <a16:creationId xmlns:a16="http://schemas.microsoft.com/office/drawing/2014/main" id="{00000000-0008-0000-0300-000055000000}"/>
            </a:ext>
          </a:extLst>
        </xdr:cNvPr>
        <xdr:cNvSpPr txBox="1"/>
      </xdr:nvSpPr>
      <xdr:spPr>
        <a:xfrm>
          <a:off x="6145842" y="16418279"/>
          <a:ext cx="2624213" cy="800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Hvis du modtager anden offentlig støtte til finansiering af projektet, vil</a:t>
          </a:r>
          <a:r>
            <a:rPr lang="da-DK" sz="1100" baseline="0">
              <a:solidFill>
                <a:schemeClr val="dk1"/>
              </a:solidFill>
              <a:effectLst/>
              <a:latin typeface="+mn-lt"/>
              <a:ea typeface="+mn-ea"/>
              <a:cs typeface="+mn-cs"/>
            </a:rPr>
            <a:t> Plantefondens</a:t>
          </a:r>
          <a:r>
            <a:rPr lang="da-DK" sz="1100">
              <a:solidFill>
                <a:schemeClr val="dk1"/>
              </a:solidFill>
              <a:effectLst/>
              <a:latin typeface="+mn-lt"/>
              <a:ea typeface="+mn-ea"/>
              <a:cs typeface="+mn-cs"/>
            </a:rPr>
            <a:t> tilskudsandel</a:t>
          </a:r>
          <a:r>
            <a:rPr lang="da-DK" sz="1100" baseline="0">
              <a:solidFill>
                <a:schemeClr val="dk1"/>
              </a:solidFill>
              <a:effectLst/>
              <a:latin typeface="+mn-lt"/>
              <a:ea typeface="+mn-ea"/>
              <a:cs typeface="+mn-cs"/>
            </a:rPr>
            <a:t> reduceres tilsvarende. </a:t>
          </a:r>
          <a:endParaRPr lang="da-DK" sz="900">
            <a:effectLst/>
          </a:endParaRPr>
        </a:p>
        <a:p>
          <a:endParaRPr lang="da-DK" sz="900"/>
        </a:p>
      </xdr:txBody>
    </xdr:sp>
    <xdr:clientData/>
  </xdr:twoCellAnchor>
  <xdr:twoCellAnchor>
    <xdr:from>
      <xdr:col>1</xdr:col>
      <xdr:colOff>1090083</xdr:colOff>
      <xdr:row>77</xdr:row>
      <xdr:rowOff>0</xdr:rowOff>
    </xdr:from>
    <xdr:to>
      <xdr:col>3</xdr:col>
      <xdr:colOff>666750</xdr:colOff>
      <xdr:row>80</xdr:row>
      <xdr:rowOff>311453</xdr:rowOff>
    </xdr:to>
    <xdr:cxnSp macro="">
      <xdr:nvCxnSpPr>
        <xdr:cNvPr id="86" name="Lige forbindelse 85">
          <a:extLst>
            <a:ext uri="{FF2B5EF4-FFF2-40B4-BE49-F238E27FC236}">
              <a16:creationId xmlns:a16="http://schemas.microsoft.com/office/drawing/2014/main" id="{00000000-0008-0000-0300-000056000000}"/>
            </a:ext>
          </a:extLst>
        </xdr:cNvPr>
        <xdr:cNvCxnSpPr/>
      </xdr:nvCxnSpPr>
      <xdr:spPr>
        <a:xfrm>
          <a:off x="2582333" y="16203083"/>
          <a:ext cx="3556000" cy="88295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107154</xdr:colOff>
      <xdr:row>48</xdr:row>
      <xdr:rowOff>54771</xdr:rowOff>
    </xdr:from>
    <xdr:to>
      <xdr:col>20</xdr:col>
      <xdr:colOff>583404</xdr:colOff>
      <xdr:row>52</xdr:row>
      <xdr:rowOff>83343</xdr:rowOff>
    </xdr:to>
    <xdr:sp macro="" textlink="">
      <xdr:nvSpPr>
        <xdr:cNvPr id="2" name="Stregbilledforklaring 1 1">
          <a:extLst>
            <a:ext uri="{FF2B5EF4-FFF2-40B4-BE49-F238E27FC236}">
              <a16:creationId xmlns:a16="http://schemas.microsoft.com/office/drawing/2014/main" id="{00000000-0008-0000-0400-000002000000}"/>
            </a:ext>
          </a:extLst>
        </xdr:cNvPr>
        <xdr:cNvSpPr/>
      </xdr:nvSpPr>
      <xdr:spPr>
        <a:xfrm rot="5400000">
          <a:off x="17702212" y="7224713"/>
          <a:ext cx="742947" cy="3452813"/>
        </a:xfrm>
        <a:prstGeom prst="borderCallout1">
          <a:avLst>
            <a:gd name="adj1" fmla="val 51687"/>
            <a:gd name="adj2" fmla="val 102090"/>
            <a:gd name="adj3" fmla="val 35394"/>
            <a:gd name="adj4" fmla="val 16234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18</xdr:col>
      <xdr:colOff>154781</xdr:colOff>
      <xdr:row>48</xdr:row>
      <xdr:rowOff>71435</xdr:rowOff>
    </xdr:from>
    <xdr:to>
      <xdr:col>20</xdr:col>
      <xdr:colOff>631030</xdr:colOff>
      <xdr:row>52</xdr:row>
      <xdr:rowOff>71436</xdr:rowOff>
    </xdr:to>
    <xdr:sp macro="" textlink="">
      <xdr:nvSpPr>
        <xdr:cNvPr id="3" name="Tekstfelt 2">
          <a:extLst>
            <a:ext uri="{FF2B5EF4-FFF2-40B4-BE49-F238E27FC236}">
              <a16:creationId xmlns:a16="http://schemas.microsoft.com/office/drawing/2014/main" id="{00000000-0008-0000-0400-000003000000}"/>
            </a:ext>
          </a:extLst>
        </xdr:cNvPr>
        <xdr:cNvSpPr txBox="1"/>
      </xdr:nvSpPr>
      <xdr:spPr>
        <a:xfrm>
          <a:off x="16394906" y="8602264"/>
          <a:ext cx="3452812" cy="714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Vær</a:t>
          </a:r>
          <a:r>
            <a:rPr lang="da-DK" sz="1100" baseline="0"/>
            <a:t> opmærksom på at det totale budget og det totale timetal skal stemme overens med tallene angivet i fra den samlede budgetoversigt (fane 1)</a:t>
          </a:r>
          <a:endParaRPr lang="da-DK" sz="1100"/>
        </a:p>
      </xdr:txBody>
    </xdr:sp>
    <xdr:clientData/>
  </xdr:twoCellAnchor>
  <xdr:twoCellAnchor>
    <xdr:from>
      <xdr:col>17</xdr:col>
      <xdr:colOff>327422</xdr:colOff>
      <xdr:row>55</xdr:row>
      <xdr:rowOff>22619</xdr:rowOff>
    </xdr:from>
    <xdr:to>
      <xdr:col>22</xdr:col>
      <xdr:colOff>208358</xdr:colOff>
      <xdr:row>59</xdr:row>
      <xdr:rowOff>154779</xdr:rowOff>
    </xdr:to>
    <xdr:sp macro="" textlink="">
      <xdr:nvSpPr>
        <xdr:cNvPr id="4" name="Rektangel 3">
          <a:extLst>
            <a:ext uri="{FF2B5EF4-FFF2-40B4-BE49-F238E27FC236}">
              <a16:creationId xmlns:a16="http://schemas.microsoft.com/office/drawing/2014/main" id="{00000000-0008-0000-0400-000004000000}"/>
            </a:ext>
          </a:extLst>
        </xdr:cNvPr>
        <xdr:cNvSpPr/>
      </xdr:nvSpPr>
      <xdr:spPr>
        <a:xfrm>
          <a:off x="16055578" y="9791698"/>
          <a:ext cx="6209109" cy="8286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23812</xdr:colOff>
      <xdr:row>20</xdr:row>
      <xdr:rowOff>23809</xdr:rowOff>
    </xdr:from>
    <xdr:to>
      <xdr:col>4</xdr:col>
      <xdr:colOff>607218</xdr:colOff>
      <xdr:row>26</xdr:row>
      <xdr:rowOff>47623</xdr:rowOff>
    </xdr:to>
    <xdr:sp macro="" textlink="">
      <xdr:nvSpPr>
        <xdr:cNvPr id="14" name="Stregbilledforklaring 1 13">
          <a:extLst>
            <a:ext uri="{FF2B5EF4-FFF2-40B4-BE49-F238E27FC236}">
              <a16:creationId xmlns:a16="http://schemas.microsoft.com/office/drawing/2014/main" id="{00000000-0008-0000-0400-00000E000000}"/>
            </a:ext>
          </a:extLst>
        </xdr:cNvPr>
        <xdr:cNvSpPr/>
      </xdr:nvSpPr>
      <xdr:spPr>
        <a:xfrm rot="16200000">
          <a:off x="5887639" y="3327795"/>
          <a:ext cx="1119189" cy="1988344"/>
        </a:xfrm>
        <a:prstGeom prst="borderCallout1">
          <a:avLst>
            <a:gd name="adj1" fmla="val 99281"/>
            <a:gd name="adj2" fmla="val 54374"/>
            <a:gd name="adj3" fmla="val 186455"/>
            <a:gd name="adj4" fmla="val 5553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35718</xdr:colOff>
      <xdr:row>20</xdr:row>
      <xdr:rowOff>47621</xdr:rowOff>
    </xdr:from>
    <xdr:to>
      <xdr:col>4</xdr:col>
      <xdr:colOff>571499</xdr:colOff>
      <xdr:row>26</xdr:row>
      <xdr:rowOff>47624</xdr:rowOff>
    </xdr:to>
    <xdr:sp macro="" textlink="">
      <xdr:nvSpPr>
        <xdr:cNvPr id="15" name="Tekstfelt 14">
          <a:extLst>
            <a:ext uri="{FF2B5EF4-FFF2-40B4-BE49-F238E27FC236}">
              <a16:creationId xmlns:a16="http://schemas.microsoft.com/office/drawing/2014/main" id="{00000000-0008-0000-0400-00000F000000}"/>
            </a:ext>
          </a:extLst>
        </xdr:cNvPr>
        <xdr:cNvSpPr txBox="1"/>
      </xdr:nvSpPr>
      <xdr:spPr>
        <a:xfrm>
          <a:off x="5464968" y="3786184"/>
          <a:ext cx="1940719" cy="1095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Dette er et eksempel på en milepæl. En milepæl kan markere en vigtig beslutning, et resultat</a:t>
          </a:r>
          <a:r>
            <a:rPr lang="da-DK" sz="1100" baseline="0"/>
            <a:t> eller en færdiggørelse af i projektlevering.</a:t>
          </a:r>
          <a:endParaRPr lang="da-DK" sz="1100"/>
        </a:p>
      </xdr:txBody>
    </xdr:sp>
    <xdr:clientData/>
  </xdr:twoCellAnchor>
  <xdr:twoCellAnchor>
    <xdr:from>
      <xdr:col>2</xdr:col>
      <xdr:colOff>369096</xdr:colOff>
      <xdr:row>40</xdr:row>
      <xdr:rowOff>142877</xdr:rowOff>
    </xdr:from>
    <xdr:to>
      <xdr:col>5</xdr:col>
      <xdr:colOff>261940</xdr:colOff>
      <xdr:row>45</xdr:row>
      <xdr:rowOff>47624</xdr:rowOff>
    </xdr:to>
    <xdr:sp macro="" textlink="">
      <xdr:nvSpPr>
        <xdr:cNvPr id="9" name="Stregbilledforklaring 1 8">
          <a:extLst>
            <a:ext uri="{FF2B5EF4-FFF2-40B4-BE49-F238E27FC236}">
              <a16:creationId xmlns:a16="http://schemas.microsoft.com/office/drawing/2014/main" id="{00000000-0008-0000-0400-000009000000}"/>
            </a:ext>
          </a:extLst>
        </xdr:cNvPr>
        <xdr:cNvSpPr/>
      </xdr:nvSpPr>
      <xdr:spPr>
        <a:xfrm rot="16200000">
          <a:off x="6369847" y="7060407"/>
          <a:ext cx="845341" cy="1988344"/>
        </a:xfrm>
        <a:prstGeom prst="borderCallout1">
          <a:avLst>
            <a:gd name="adj1" fmla="val 99281"/>
            <a:gd name="adj2" fmla="val 54374"/>
            <a:gd name="adj3" fmla="val 141543"/>
            <a:gd name="adj4" fmla="val -1356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369094</xdr:colOff>
      <xdr:row>41</xdr:row>
      <xdr:rowOff>2</xdr:rowOff>
    </xdr:from>
    <xdr:to>
      <xdr:col>5</xdr:col>
      <xdr:colOff>273843</xdr:colOff>
      <xdr:row>45</xdr:row>
      <xdr:rowOff>71438</xdr:rowOff>
    </xdr:to>
    <xdr:sp macro="" textlink="">
      <xdr:nvSpPr>
        <xdr:cNvPr id="10" name="Tekstfelt 9">
          <a:extLst>
            <a:ext uri="{FF2B5EF4-FFF2-40B4-BE49-F238E27FC236}">
              <a16:creationId xmlns:a16="http://schemas.microsoft.com/office/drawing/2014/main" id="{00000000-0008-0000-0400-00000A000000}"/>
            </a:ext>
          </a:extLst>
        </xdr:cNvPr>
        <xdr:cNvSpPr txBox="1"/>
      </xdr:nvSpPr>
      <xdr:spPr>
        <a:xfrm>
          <a:off x="5798344" y="7679533"/>
          <a:ext cx="2000249" cy="821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Dette er et eksempel på hvordan</a:t>
          </a:r>
          <a:r>
            <a:rPr lang="da-DK" sz="1100" baseline="0"/>
            <a:t> tidsforløbet i en arbejdspakke kan visualisere i gantt-diagrammet.</a:t>
          </a:r>
          <a:endParaRPr lang="da-DK"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94C88C-2483-42D3-9C91-D4D677C0AD8A}" name="ABER_Tilskudsprocent_liste" displayName="ABER_Tilskudsprocent_liste" ref="A1:K9" totalsRowShown="0" headerRowDxfId="44" dataDxfId="42" headerRowBorderDxfId="43" tableBorderDxfId="41">
  <tableColumns count="11">
    <tableColumn id="1" xr3:uid="{9D2E8073-F640-4656-819E-A10A24B0A951}" name="Typer af projekter og aktiviteter/ virksomhedsstørrelse" dataDxfId="40"/>
    <tableColumn id="5" xr3:uid="{F348B989-CD1C-43F0-8B64-736282611432}" name="Offentlig institution - Individuel" dataDxfId="39"/>
    <tableColumn id="3" xr3:uid="{A65FE2E5-42CF-48AE-B97D-F0E76E0FCBD1}" name="Offentlig institution - Samarbejde" dataDxfId="38"/>
    <tableColumn id="2" xr3:uid="{DCFCB54B-12DA-4345-86F2-B572021B8926}" name="Forsknings- og vidensformidlingsinstitutioner - Individuel" dataDxfId="37"/>
    <tableColumn id="4" xr3:uid="{4A765A30-745A-48BC-A622-E8B832B1E739}" name="Forsknings- og vidensformidlingsinstitutioner - Samarbejde" dataDxfId="36"/>
    <tableColumn id="6" xr3:uid="{3892C11D-A900-4FA0-BE75-282302225B3F}" name="Lille virksomhed - Individuel" dataDxfId="35"/>
    <tableColumn id="7" xr3:uid="{EDD1E51D-EE66-4F1F-B53C-4F35A76767BE}" name="Lille virksomhed - Samarbejde" dataDxfId="34"/>
    <tableColumn id="8" xr3:uid="{F9B64DEB-D994-4F6F-998A-59CDD9CC30A2}" name="Mellemstor virksomhed - Individuel" dataDxfId="33"/>
    <tableColumn id="9" xr3:uid="{896A2AE9-10C5-461C-8403-EAC9E6259FF5}" name="Mellemstor virksomhed - Samarbejde" dataDxfId="32"/>
    <tableColumn id="10" xr3:uid="{89BD6139-5DB6-4572-862E-5438D2E24F07}" name="Stor virksomhed - Individuel" dataDxfId="31"/>
    <tableColumn id="11" xr3:uid="{63FFC8B1-52C5-4CA5-A71B-0F28226BB6CB}" name="Stor virksomhed - Samarbejde"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A64CF3-4DC5-4028-950C-CABEEA62FC02}" name="GEBER_Tilskudsprocent_liste" displayName="GEBER_Tilskudsprocent_liste" ref="A1:K9" totalsRowShown="0" headerRowDxfId="29" dataDxfId="27" headerRowBorderDxfId="28" tableBorderDxfId="26">
  <tableColumns count="11">
    <tableColumn id="1" xr3:uid="{4CA131F5-666E-43B8-900C-ABC0A48085F7}" name="Typer af projekter og aktiviteter/ virksomhedsstørrelse" dataDxfId="25"/>
    <tableColumn id="5" xr3:uid="{B8DA42D7-903D-4ABE-8086-7A926BDA66E3}" name="Offentlig institution - Individuel" dataDxfId="24"/>
    <tableColumn id="3" xr3:uid="{09142CD5-9231-4B20-889F-C09A8FD7E951}" name="Offentlig institution - Samarbejde" dataDxfId="23"/>
    <tableColumn id="2" xr3:uid="{1DD69896-9572-49A5-9F21-54E9A87666AD}" name="Forsknings- og vidensformidlingsinstitutioner - Individuel" dataDxfId="22"/>
    <tableColumn id="4" xr3:uid="{8E24D09A-5FA8-4EBE-9C43-542EC598D5D9}" name="Forsknings- og vidensformidlingsinstitutioner - Samarbejde" dataDxfId="21"/>
    <tableColumn id="6" xr3:uid="{4D8E9103-EE7A-4EDD-9E87-F3B95E265432}" name="Lille virksomhed - Individuel" dataDxfId="20"/>
    <tableColumn id="7" xr3:uid="{4EF240E3-10FB-4BB4-8CCC-7208D29C005C}" name="Lille virksomhed - Samarbejde" dataDxfId="19"/>
    <tableColumn id="8" xr3:uid="{4F2FDB80-06DC-4499-8963-5B2408FD840B}" name="Mellemstor virksomhed - Individuel" dataDxfId="18"/>
    <tableColumn id="9" xr3:uid="{34616A76-8064-492D-B351-D3D529354956}" name="Mellemstor virksomhed - Samarbejde" dataDxfId="17"/>
    <tableColumn id="10" xr3:uid="{A66182EC-1D95-4944-B409-0BAD451A8AD2}" name="Stor virksomhed - Individuel" dataDxfId="16"/>
    <tableColumn id="11" xr3:uid="{15420535-BE02-48E5-B296-460341386D3F}" name="Stor virksomhed - Samarbejde" dataDxfId="1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357C32-B143-48E7-8300-2BDCA9B9CA12}" name="FIBER_Tilskudsprocent_liste" displayName="FIBER_Tilskudsprocent_liste" ref="A1:K9" totalsRowShown="0" headerRowDxfId="14" dataDxfId="12" headerRowBorderDxfId="13" tableBorderDxfId="11">
  <tableColumns count="11">
    <tableColumn id="1" xr3:uid="{BB6A1C8A-6C8C-4DD0-B2AA-A81DF1A25413}" name="Typer af projekter og aktiviteter/ virksomhedsstørrelse" dataDxfId="10"/>
    <tableColumn id="5" xr3:uid="{2097E899-2C76-4304-A50A-F2C3FB8D744D}" name="Offentlig institution - Individuel" dataDxfId="9"/>
    <tableColumn id="3" xr3:uid="{B66AAA34-9152-408F-B253-47ED1CD24876}" name="Offentlig institution - Samarbejde" dataDxfId="8"/>
    <tableColumn id="2" xr3:uid="{2ACEC55F-6DB8-435E-BE35-077A4795AE1C}" name="Forsknings- og vidensformidlingsinstitutioner - Individuel" dataDxfId="7"/>
    <tableColumn id="4" xr3:uid="{2C88F0D0-07FF-48DF-A1C1-5CD42CFAA34A}" name="Forsknings- og vidensformidlingsinstitutioner - Samarbejde" dataDxfId="6"/>
    <tableColumn id="6" xr3:uid="{8A358F18-DF67-433F-900C-CEE84499DE5A}" name="Lille virksomhed - Individuel" dataDxfId="5"/>
    <tableColumn id="7" xr3:uid="{FF23C450-CB2A-4C6F-ABD0-667E2A69ADC3}" name="Lille virksomhed - Samarbejde" dataDxfId="4"/>
    <tableColumn id="8" xr3:uid="{D48B1488-9A45-4FA1-B3D0-01EC1F710E72}" name="Mellemstor virksomhed - Individuel" dataDxfId="3"/>
    <tableColumn id="9" xr3:uid="{99D40CE6-362C-440D-B251-2A8529A6D752}" name="Mellemstor virksomhed - Samarbejde" dataDxfId="2"/>
    <tableColumn id="10" xr3:uid="{FDAF463C-93E6-4606-80EF-0B816ECA6207}" name="Stor virksomhed - Individuel" dataDxfId="1"/>
    <tableColumn id="11" xr3:uid="{67010BB3-ACCC-4C1F-8449-E72C642987DE}" name="Stor virksomhed - Samarbejde" dataDxfId="0"/>
  </tableColumns>
  <tableStyleInfo name="TableStyleMedium9" showFirstColumn="0" showLastColumn="0" showRowStripes="1" showColumnStripes="0"/>
</table>
</file>

<file path=xl/theme/theme1.xml><?xml version="1.0" encoding="utf-8"?>
<a:theme xmlns:a="http://schemas.openxmlformats.org/drawingml/2006/main" name="Office-tema">
  <a:themeElements>
    <a:clrScheme name="Gudp grøn">
      <a:dk1>
        <a:sysClr val="windowText" lastClr="000000"/>
      </a:dk1>
      <a:lt1>
        <a:sysClr val="window" lastClr="FFFFFF"/>
      </a:lt1>
      <a:dk2>
        <a:srgbClr val="44546A"/>
      </a:dk2>
      <a:lt2>
        <a:srgbClr val="E7E6E6"/>
      </a:lt2>
      <a:accent1>
        <a:srgbClr val="EAF1DC"/>
      </a:accent1>
      <a:accent2>
        <a:srgbClr val="007A37"/>
      </a:accent2>
      <a:accent3>
        <a:srgbClr val="2C663A"/>
      </a:accent3>
      <a:accent4>
        <a:srgbClr val="00765A"/>
      </a:accent4>
      <a:accent5>
        <a:srgbClr val="006633"/>
      </a:accent5>
      <a:accent6>
        <a:srgbClr val="70AD47"/>
      </a:accent6>
      <a:hlink>
        <a:srgbClr val="0563C1"/>
      </a:hlink>
      <a:folHlink>
        <a:srgbClr val="954F72"/>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dimension ref="A1"/>
  <sheetViews>
    <sheetView workbookViewId="0"/>
  </sheetViews>
  <sheetFormatPr defaultColWidth="9" defaultRowHeight="14.25"/>
  <cols>
    <col min="1" max="16384" width="9" style="47"/>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tabColor rgb="FF01424E"/>
  </sheetPr>
  <dimension ref="A1:AL458"/>
  <sheetViews>
    <sheetView tabSelected="1" topLeftCell="A64" zoomScale="80" zoomScaleNormal="80" zoomScaleSheetLayoutView="90" zoomScalePageLayoutView="75" workbookViewId="0">
      <selection activeCell="E26" sqref="E26"/>
    </sheetView>
  </sheetViews>
  <sheetFormatPr defaultColWidth="8.625" defaultRowHeight="14.25"/>
  <cols>
    <col min="1" max="1" width="19.625" style="5" customWidth="1"/>
    <col min="2" max="2" width="21.5" style="5" customWidth="1"/>
    <col min="3" max="4" width="30.625" style="5" customWidth="1"/>
    <col min="5" max="5" width="25.625" style="5" customWidth="1"/>
    <col min="6" max="6" width="22" style="5" bestFit="1" customWidth="1"/>
    <col min="7" max="7" width="16.5" style="5" customWidth="1"/>
    <col min="8" max="8" width="29.625" style="5" customWidth="1"/>
    <col min="9" max="9" width="13.625" style="5" bestFit="1" customWidth="1"/>
    <col min="10" max="10" width="11.5" style="5" customWidth="1"/>
    <col min="11" max="13" width="8.625" style="5"/>
    <col min="14" max="14" width="11.125" style="5" customWidth="1"/>
    <col min="15" max="15" width="5.625" style="5" customWidth="1"/>
    <col min="16" max="16" width="5.125" style="5" customWidth="1"/>
    <col min="17" max="17" width="17.625" customWidth="1"/>
    <col min="18" max="18" width="18.875" style="39" hidden="1" customWidth="1"/>
    <col min="19" max="19" width="50.625" style="78" hidden="1" customWidth="1"/>
    <col min="20" max="20" width="41.625" style="40" hidden="1" customWidth="1"/>
    <col min="21" max="21" width="39" style="41" hidden="1" customWidth="1"/>
    <col min="22" max="22" width="45.75" hidden="1" customWidth="1"/>
    <col min="23" max="23" width="34" style="41" hidden="1" customWidth="1"/>
    <col min="24" max="24" width="43.625" hidden="1" customWidth="1"/>
    <col min="25" max="25" width="34.375" style="5" hidden="1" customWidth="1"/>
    <col min="26" max="26" width="34.5" style="5" hidden="1" customWidth="1"/>
    <col min="27" max="27" width="36.375" style="5" hidden="1" customWidth="1"/>
    <col min="28" max="28" width="29.5" style="5" hidden="1" customWidth="1"/>
    <col min="29" max="29" width="8.625" style="5" hidden="1" customWidth="1"/>
    <col min="30" max="30" width="31.75" style="5" hidden="1" customWidth="1"/>
    <col min="31" max="31" width="34" style="5" hidden="1" customWidth="1"/>
    <col min="32" max="32" width="27.875" style="5" hidden="1" customWidth="1"/>
    <col min="33" max="33" width="25" style="5" hidden="1" customWidth="1"/>
    <col min="34" max="34" width="26.25" style="5" hidden="1" customWidth="1"/>
    <col min="35" max="35" width="36.375" style="5" hidden="1" customWidth="1"/>
    <col min="36" max="36" width="8.625" style="5" hidden="1" customWidth="1"/>
    <col min="37" max="38" width="8.625" style="5" customWidth="1"/>
    <col min="39" max="16384" width="8.625" style="5"/>
  </cols>
  <sheetData>
    <row r="1" spans="1:31" ht="15">
      <c r="A1" s="293" t="s">
        <v>32</v>
      </c>
      <c r="B1" s="293"/>
      <c r="C1" s="293"/>
      <c r="D1" s="293"/>
      <c r="E1" s="293"/>
    </row>
    <row r="2" spans="1:31" ht="15" thickBot="1"/>
    <row r="3" spans="1:31" ht="15">
      <c r="A3" s="100" t="s">
        <v>44</v>
      </c>
      <c r="B3" s="294"/>
      <c r="C3" s="295"/>
      <c r="D3" s="295"/>
      <c r="E3" s="295"/>
      <c r="F3" s="295"/>
      <c r="G3" s="296"/>
      <c r="H3" s="24"/>
      <c r="I3" s="297" t="s">
        <v>129</v>
      </c>
      <c r="J3" s="298"/>
      <c r="K3" s="299"/>
    </row>
    <row r="4" spans="1:31" ht="33" customHeight="1" thickBot="1">
      <c r="A4" s="25"/>
      <c r="B4" s="25"/>
      <c r="C4" s="88" t="s">
        <v>33</v>
      </c>
      <c r="D4" s="88"/>
      <c r="E4" s="89"/>
      <c r="F4" s="89"/>
      <c r="G4" s="24"/>
      <c r="H4" s="24"/>
      <c r="I4" s="300" t="s">
        <v>80</v>
      </c>
      <c r="J4" s="301"/>
      <c r="K4" s="302"/>
      <c r="N4" s="24"/>
    </row>
    <row r="5" spans="1:31" ht="15.75" thickBot="1">
      <c r="A5" s="26"/>
      <c r="B5" s="77" t="s">
        <v>85</v>
      </c>
      <c r="C5" s="77" t="s">
        <v>208</v>
      </c>
      <c r="D5" s="77" t="s">
        <v>214</v>
      </c>
      <c r="E5" s="27" t="s">
        <v>0</v>
      </c>
      <c r="F5" s="28" t="s">
        <v>13</v>
      </c>
      <c r="P5"/>
      <c r="Q5" s="39"/>
      <c r="R5" s="78"/>
    </row>
    <row r="6" spans="1:31">
      <c r="A6" s="90" t="s">
        <v>82</v>
      </c>
      <c r="B6" s="199">
        <f>B23+B46+B68+B90+B112+B134+B156+B178+B200+B222+B244+B266+B288+B310+B332+B354+B376+B398+B420+B442</f>
        <v>0</v>
      </c>
      <c r="C6" s="199">
        <f t="shared" ref="C6:F6" si="0">C23+C46+C68+C90+C112+C134+C156+C178+C200+C222+C244+C266+C288+C310+C332+C354+C376+C398+C420+C442</f>
        <v>0</v>
      </c>
      <c r="D6" s="226">
        <f t="shared" si="0"/>
        <v>0</v>
      </c>
      <c r="E6" s="245">
        <f t="shared" si="0"/>
        <v>0</v>
      </c>
      <c r="F6" s="229">
        <f t="shared" si="0"/>
        <v>0</v>
      </c>
      <c r="G6" s="4"/>
      <c r="H6" s="188"/>
      <c r="I6" s="188"/>
      <c r="J6" s="188"/>
      <c r="K6" s="188"/>
      <c r="L6" s="188"/>
      <c r="M6" s="188"/>
      <c r="P6"/>
      <c r="Q6" s="39"/>
      <c r="R6" s="78"/>
    </row>
    <row r="7" spans="1:31" ht="14.25" customHeight="1">
      <c r="A7" s="91" t="s">
        <v>3</v>
      </c>
      <c r="B7" s="227">
        <f t="shared" ref="B7:E16" si="1">B24+B47+B69+B91+B113+B135+B157+B179+B201+B223+B245+B267+B289+B311+B333+B355+B377+B399+B421+B443</f>
        <v>0</v>
      </c>
      <c r="C7" s="226">
        <f t="shared" si="1"/>
        <v>0</v>
      </c>
      <c r="D7" s="226">
        <f t="shared" si="1"/>
        <v>0</v>
      </c>
      <c r="E7" s="246">
        <f t="shared" si="1"/>
        <v>0</v>
      </c>
      <c r="F7" s="230"/>
      <c r="G7" s="4"/>
      <c r="H7" s="188"/>
      <c r="I7" s="188"/>
      <c r="J7" s="188"/>
      <c r="K7" s="188"/>
      <c r="L7" s="188"/>
      <c r="M7" s="188"/>
      <c r="P7"/>
      <c r="Q7" s="39"/>
      <c r="R7" s="78"/>
    </row>
    <row r="8" spans="1:31">
      <c r="A8" s="91" t="s">
        <v>84</v>
      </c>
      <c r="B8" s="227">
        <f t="shared" si="1"/>
        <v>0</v>
      </c>
      <c r="C8" s="226">
        <f t="shared" si="1"/>
        <v>0</v>
      </c>
      <c r="D8" s="226">
        <f t="shared" si="1"/>
        <v>0</v>
      </c>
      <c r="E8" s="246">
        <f t="shared" si="1"/>
        <v>0</v>
      </c>
      <c r="F8" s="230"/>
      <c r="G8" s="4"/>
      <c r="H8" s="188"/>
      <c r="I8" s="188"/>
      <c r="J8" s="188"/>
      <c r="K8" s="188"/>
      <c r="L8" s="188"/>
      <c r="M8" s="188"/>
      <c r="P8"/>
      <c r="Q8" s="39"/>
      <c r="R8" s="78"/>
    </row>
    <row r="9" spans="1:31">
      <c r="A9" s="91" t="s">
        <v>46</v>
      </c>
      <c r="B9" s="227">
        <f t="shared" si="1"/>
        <v>0</v>
      </c>
      <c r="C9" s="226">
        <f t="shared" si="1"/>
        <v>0</v>
      </c>
      <c r="D9" s="226">
        <f t="shared" si="1"/>
        <v>0</v>
      </c>
      <c r="E9" s="246">
        <f t="shared" si="1"/>
        <v>0</v>
      </c>
      <c r="F9" s="230"/>
      <c r="G9" s="4"/>
      <c r="H9" s="188"/>
      <c r="I9" s="188"/>
      <c r="J9" s="188"/>
      <c r="K9" s="188"/>
      <c r="L9" s="188"/>
      <c r="M9" s="188"/>
      <c r="P9"/>
      <c r="Q9" s="39"/>
      <c r="R9" s="78"/>
    </row>
    <row r="10" spans="1:31">
      <c r="A10" s="91" t="s">
        <v>2</v>
      </c>
      <c r="B10" s="227">
        <f t="shared" si="1"/>
        <v>0</v>
      </c>
      <c r="C10" s="226">
        <f t="shared" si="1"/>
        <v>0</v>
      </c>
      <c r="D10" s="226">
        <f t="shared" si="1"/>
        <v>0</v>
      </c>
      <c r="E10" s="246">
        <f t="shared" si="1"/>
        <v>0</v>
      </c>
      <c r="F10" s="230"/>
      <c r="G10" s="4"/>
      <c r="H10" s="188"/>
      <c r="I10" s="188"/>
      <c r="J10" s="188"/>
      <c r="K10" s="188"/>
      <c r="L10" s="188"/>
      <c r="M10" s="188"/>
      <c r="P10"/>
      <c r="Q10" s="39"/>
      <c r="R10" s="78"/>
    </row>
    <row r="11" spans="1:31">
      <c r="A11" s="91" t="s">
        <v>14</v>
      </c>
      <c r="B11" s="227">
        <f t="shared" si="1"/>
        <v>0</v>
      </c>
      <c r="C11" s="226">
        <f t="shared" si="1"/>
        <v>0</v>
      </c>
      <c r="D11" s="226">
        <f t="shared" si="1"/>
        <v>0</v>
      </c>
      <c r="E11" s="246">
        <f t="shared" si="1"/>
        <v>0</v>
      </c>
      <c r="F11" s="230"/>
      <c r="G11" s="4"/>
      <c r="H11" s="188"/>
      <c r="I11" s="188"/>
      <c r="J11" s="188"/>
      <c r="K11" s="188"/>
      <c r="L11" s="188"/>
      <c r="M11" s="188"/>
      <c r="P11"/>
      <c r="Q11" s="39"/>
      <c r="R11" s="78"/>
    </row>
    <row r="12" spans="1:31" ht="15" thickBot="1">
      <c r="A12" s="92" t="s">
        <v>83</v>
      </c>
      <c r="B12" s="227">
        <f t="shared" si="1"/>
        <v>0</v>
      </c>
      <c r="C12" s="226">
        <f t="shared" si="1"/>
        <v>0</v>
      </c>
      <c r="D12" s="198">
        <f t="shared" si="1"/>
        <v>0</v>
      </c>
      <c r="E12" s="246">
        <f t="shared" si="1"/>
        <v>0</v>
      </c>
      <c r="F12" s="230"/>
      <c r="G12" s="4"/>
      <c r="H12" s="188"/>
      <c r="I12" s="188"/>
      <c r="J12" s="188"/>
      <c r="K12" s="188"/>
      <c r="L12" s="188"/>
      <c r="M12" s="188"/>
      <c r="P12"/>
      <c r="Q12" s="39"/>
      <c r="R12" s="78"/>
    </row>
    <row r="13" spans="1:31" ht="15">
      <c r="A13" s="93" t="s">
        <v>31</v>
      </c>
      <c r="B13" s="228">
        <f t="shared" si="1"/>
        <v>0</v>
      </c>
      <c r="C13" s="199">
        <f t="shared" si="1"/>
        <v>0</v>
      </c>
      <c r="D13" s="226">
        <f t="shared" si="1"/>
        <v>0</v>
      </c>
      <c r="E13" s="245">
        <f t="shared" si="1"/>
        <v>0</v>
      </c>
      <c r="F13" s="230"/>
      <c r="G13" s="4"/>
      <c r="H13" s="188"/>
      <c r="I13" s="188"/>
      <c r="J13" s="188"/>
      <c r="K13" s="188"/>
      <c r="L13" s="188"/>
      <c r="M13" s="188"/>
      <c r="P13"/>
      <c r="Q13" s="39"/>
      <c r="R13" s="78"/>
    </row>
    <row r="14" spans="1:31" ht="15.75" thickBot="1">
      <c r="A14" s="92" t="s">
        <v>1</v>
      </c>
      <c r="B14" s="226">
        <f t="shared" si="1"/>
        <v>0</v>
      </c>
      <c r="C14" s="226">
        <f t="shared" si="1"/>
        <v>0</v>
      </c>
      <c r="D14" s="198">
        <f t="shared" si="1"/>
        <v>0</v>
      </c>
      <c r="E14" s="246">
        <f t="shared" si="1"/>
        <v>0</v>
      </c>
      <c r="F14" s="231"/>
      <c r="G14" s="4"/>
      <c r="H14" s="188"/>
      <c r="I14" s="188"/>
      <c r="J14" s="188"/>
      <c r="K14" s="188"/>
      <c r="L14" s="188"/>
      <c r="M14" s="188"/>
      <c r="P14"/>
      <c r="Q14" s="39"/>
      <c r="R14" s="78"/>
      <c r="AE14" s="185"/>
    </row>
    <row r="15" spans="1:31" ht="15.75" thickBot="1">
      <c r="A15" s="94" t="s">
        <v>0</v>
      </c>
      <c r="B15" s="211">
        <f t="shared" si="1"/>
        <v>0</v>
      </c>
      <c r="C15" s="211">
        <f t="shared" si="1"/>
        <v>0</v>
      </c>
      <c r="D15" s="275">
        <f t="shared" si="1"/>
        <v>0</v>
      </c>
      <c r="E15" s="245">
        <f t="shared" si="1"/>
        <v>0</v>
      </c>
      <c r="F15" s="231"/>
      <c r="G15" s="4"/>
      <c r="H15" s="188"/>
      <c r="I15" s="188"/>
      <c r="J15" s="188"/>
      <c r="K15" s="188"/>
      <c r="L15" s="188"/>
      <c r="M15" s="188"/>
      <c r="P15"/>
      <c r="Q15" s="39"/>
      <c r="R15" s="78"/>
      <c r="AE15" s="186"/>
    </row>
    <row r="16" spans="1:31" ht="16.5" customHeight="1" thickBot="1">
      <c r="A16" s="202" t="s">
        <v>151</v>
      </c>
      <c r="B16" s="199">
        <f t="shared" si="1"/>
        <v>0</v>
      </c>
      <c r="C16" s="199">
        <f>C32+C55+C77+C99+C121+C143+C165+C187+C209+C231+C253+C275+C297+C319+C341+C363+C385+C407+C429+C451</f>
        <v>0</v>
      </c>
      <c r="D16" s="226">
        <f t="shared" si="1"/>
        <v>0</v>
      </c>
      <c r="E16" s="232">
        <f t="shared" si="1"/>
        <v>0</v>
      </c>
      <c r="F16" s="92"/>
      <c r="P16"/>
      <c r="Q16" s="39"/>
      <c r="R16" s="78"/>
      <c r="AE16" s="185"/>
    </row>
    <row r="17" spans="1:36">
      <c r="A17" s="4"/>
      <c r="B17" s="4"/>
      <c r="C17" s="4"/>
      <c r="D17" s="4"/>
      <c r="E17" s="4"/>
      <c r="F17" s="4"/>
      <c r="G17" s="4"/>
      <c r="AF17" s="185"/>
    </row>
    <row r="18" spans="1:36" ht="15">
      <c r="A18" s="29" t="s">
        <v>34</v>
      </c>
      <c r="B18" s="1"/>
      <c r="C18" s="206" t="s">
        <v>47</v>
      </c>
      <c r="D18" s="206"/>
      <c r="E18" s="30" t="s">
        <v>37</v>
      </c>
      <c r="F18" s="204"/>
      <c r="G18" s="184"/>
      <c r="H18" s="205"/>
      <c r="I18" s="207"/>
      <c r="J18" s="184"/>
      <c r="K18" s="184"/>
      <c r="L18" s="184"/>
      <c r="M18" s="184"/>
      <c r="R18" s="48"/>
      <c r="S18" s="79"/>
      <c r="T18" s="183"/>
      <c r="W18" s="5"/>
      <c r="X18" s="83"/>
      <c r="AA18" s="184" t="str">
        <f>IF(NOT(ISERROR(MATCH("Selvfinansieret",B19,0))),"",IF(NOT(ISERROR(MATCH(B19,{"ABER"},0))),IF(X18=0,"",X18),IF(NOT(ISERROR(MATCH(B19,{"GEBER"},0))),IF(AG33=0,"",AG33),IF(NOT(ISERROR(MATCH(B19,{"FIBER"},0))),IF(Z18=0,"",Z18),""))))</f>
        <v/>
      </c>
      <c r="AF18" s="184"/>
    </row>
    <row r="19" spans="1:36" ht="15">
      <c r="A19" s="29" t="s">
        <v>207</v>
      </c>
      <c r="B19" s="31"/>
      <c r="C19" s="206"/>
      <c r="D19" s="206"/>
      <c r="E19" s="30" t="s">
        <v>177</v>
      </c>
      <c r="F19" s="31"/>
      <c r="G19" s="184"/>
      <c r="H19" s="205"/>
      <c r="I19" s="207"/>
      <c r="J19" s="184"/>
      <c r="K19" s="184"/>
      <c r="L19" s="184"/>
      <c r="M19" s="184"/>
      <c r="R19" s="48"/>
      <c r="S19" s="79"/>
      <c r="T19" s="83"/>
      <c r="W19" s="5"/>
      <c r="X19" s="83"/>
      <c r="Y19" s="84"/>
      <c r="AA19" s="184"/>
      <c r="AF19" s="184"/>
    </row>
    <row r="20" spans="1:36" ht="30">
      <c r="A20" s="30" t="s">
        <v>35</v>
      </c>
      <c r="B20" s="31"/>
      <c r="C20" s="30"/>
      <c r="D20" s="30"/>
      <c r="E20" s="217" t="s">
        <v>36</v>
      </c>
      <c r="F20" s="218" t="str">
        <f>IFERROR(IF(NOT(ISERROR(MATCH(B19,{"ABER"},0))),INDEX(ABER_Tilskudsprocent_liste[#All],MATCH(B20,ABER_Tilskudsprocent_liste[[#All],[Typer af projekter og aktiviteter/ virksomhedsstørrelse]],0),MATCH(AA22,ABER_Tilskudsprocent_liste[#Headers],0)),IF(NOT(ISERROR(MATCH(B19,{"GBER"},0))),INDEX(GEBER_Tilskudsprocent_liste[#All],MATCH(B20,GEBER_Tilskudsprocent_liste[[#All],[Typer af projekter og aktiviteter/ virksomhedsstørrelse]],0),MATCH(AA22,GEBER_Tilskudsprocent_liste[#Headers],0)),IF(NOT(ISERROR(MATCH(B19,{"FIBER"},0))),INDEX(FIBER_Tilskudsprocent_liste[#All],MATCH(B20,FIBER_Tilskudsprocent_liste[[#All],[Typer af projekter og aktiviteter/ virksomhedsstørrelse]],0),MATCH(AA22,FIBER_Tilskudsprocent_liste[#Headers],0)),""))),"")</f>
        <v/>
      </c>
      <c r="G20" s="217" t="s">
        <v>213</v>
      </c>
      <c r="H20" s="249" t="s">
        <v>218</v>
      </c>
      <c r="I20" s="250"/>
      <c r="J20" s="251" t="s">
        <v>221</v>
      </c>
      <c r="K20" s="251"/>
      <c r="L20" s="184"/>
      <c r="M20" s="184"/>
      <c r="R20" s="49"/>
      <c r="S20" s="80"/>
      <c r="T20" s="83"/>
      <c r="W20" s="5"/>
      <c r="X20" s="186"/>
      <c r="AB20" s="83"/>
      <c r="AF20" s="184"/>
    </row>
    <row r="21" spans="1:36" ht="15">
      <c r="A21" s="29"/>
      <c r="B21" s="30"/>
      <c r="C21" s="30"/>
      <c r="D21" s="30"/>
      <c r="E21" s="217"/>
      <c r="F21" s="255" t="str">
        <f>IFERROR(IF(NOT(ISERROR(MATCH(B19,{"ABER"},0))),INDEX(ABER_Tilskudsprocent_liste[#All],MATCH(B20,ABER_Tilskudsprocent_liste[[#All],[Typer af projekter og aktiviteter/ virksomhedsstørrelse]],0),MATCH(AA22,ABER_Tilskudsprocent_liste[#Headers],0)),IF(NOT(ISERROR(MATCH(B19,{"GBER"},0))),INDEX(GEBER_Tilskudsprocent_liste[#All],MATCH(B20,GEBER_Tilskudsprocent_liste[[#All],[Typer af projekter og aktiviteter/ virksomhedsstørrelse]],0),MATCH(AA22,GEBER_Tilskudsprocent_liste[#Headers],0)),IF(NOT(ISERROR(MATCH(B19,{"FIBER"},0))),INDEX(FIBER_Tilskudsprocent_liste[#All],MATCH(B20,FIBER_Tilskudsprocent_liste[[#All],[Typer af projekter og aktiviteter/ virksomhedsstørrelse]],0),MATCH(AA22,FIBER_Tilskudsprocent_liste[#Headers],0)),""))),"")</f>
        <v/>
      </c>
      <c r="G21" s="252"/>
      <c r="H21" s="251" t="str">
        <f>IFERROR(IF(E32*(1-F21)-C33&lt;0,F21-((E32*F21+C33)-E32)/E32,""),"")</f>
        <v/>
      </c>
      <c r="I21" s="251" t="str">
        <f>IFERROR(IF(D33&lt;&gt;0,IF(D33=E32,0,IF(C33&gt;0,(F21-D33/E32)-H21,"HA")),IF(E32*(1-F21)-C33&lt;0,((F21-((E32*F21+C33+D33)-E32)/E32)),"")),"")</f>
        <v/>
      </c>
      <c r="J21" s="253" t="e">
        <f>I21-H22</f>
        <v>#VALUE!</v>
      </c>
      <c r="K21" s="251"/>
      <c r="L21" s="184"/>
      <c r="M21" s="184"/>
      <c r="R21" s="49"/>
      <c r="S21" s="80"/>
      <c r="T21" s="83"/>
      <c r="U21" s="41" t="s">
        <v>220</v>
      </c>
      <c r="V21" t="s">
        <v>219</v>
      </c>
      <c r="W21" s="184" t="s">
        <v>217</v>
      </c>
      <c r="X21" s="184" t="s">
        <v>216</v>
      </c>
      <c r="Y21" s="184" t="s">
        <v>182</v>
      </c>
      <c r="AA21" s="42" t="s">
        <v>179</v>
      </c>
      <c r="AB21" s="46" t="s">
        <v>177</v>
      </c>
      <c r="AC21"/>
    </row>
    <row r="22" spans="1:36" ht="15.75" thickBot="1">
      <c r="A22" s="37"/>
      <c r="B22" s="27" t="s">
        <v>85</v>
      </c>
      <c r="C22" s="27" t="s">
        <v>208</v>
      </c>
      <c r="D22" s="27" t="s">
        <v>214</v>
      </c>
      <c r="E22" s="27" t="s">
        <v>0</v>
      </c>
      <c r="F22" s="257" t="s">
        <v>13</v>
      </c>
      <c r="G22" s="252"/>
      <c r="H22" s="254" t="e">
        <f>(F21-D33/E32)</f>
        <v>#VALUE!</v>
      </c>
      <c r="I22" s="252"/>
      <c r="J22" s="252"/>
      <c r="K22" s="252"/>
      <c r="L22" s="208"/>
      <c r="M22" s="208"/>
      <c r="N22" s="4"/>
      <c r="O22" s="4"/>
      <c r="P22" s="189"/>
      <c r="Q22" s="42"/>
      <c r="R22" s="81"/>
      <c r="S22" s="41"/>
      <c r="T22" s="41"/>
      <c r="U22"/>
      <c r="V22" s="5"/>
      <c r="W22" s="184"/>
      <c r="X22" s="184"/>
      <c r="Z22" s="83"/>
      <c r="AA22" s="40" t="str">
        <f>CONCATENATE(F18," - ",AB22)</f>
        <v xml:space="preserve"> - 0</v>
      </c>
      <c r="AB22">
        <f>F19</f>
        <v>0</v>
      </c>
      <c r="AC22"/>
    </row>
    <row r="23" spans="1:36" ht="15" customHeight="1">
      <c r="A23" s="5" t="s">
        <v>82</v>
      </c>
      <c r="B23" s="196">
        <f>IFERROR(IF(E23=0,0,Y23),0)</f>
        <v>0</v>
      </c>
      <c r="C23" s="196">
        <f t="shared" ref="C23:C29" si="2">IFERROR(E23-B23,0)</f>
        <v>0</v>
      </c>
      <c r="D23" s="196"/>
      <c r="E23" s="215"/>
      <c r="F23" s="32"/>
      <c r="G23" s="283"/>
      <c r="H23" s="284"/>
      <c r="I23" s="284"/>
      <c r="J23" s="284"/>
      <c r="K23" s="284"/>
      <c r="L23" s="284"/>
      <c r="M23" s="284"/>
      <c r="N23" s="284"/>
      <c r="O23" s="285"/>
      <c r="P23" s="190"/>
      <c r="Q23" s="45"/>
      <c r="R23" s="78"/>
      <c r="S23" s="41"/>
      <c r="T23" s="41"/>
      <c r="U23" s="41" t="e">
        <f>((F21-((E32*F21+C33)-E32)/E32))*E23</f>
        <v>#VALUE!</v>
      </c>
      <c r="V23" t="e">
        <f>H22*E23</f>
        <v>#VALUE!</v>
      </c>
      <c r="W23" s="5">
        <f>IFERROR(IF(E23=0,0,E23*H21),0)</f>
        <v>0</v>
      </c>
      <c r="X23" s="184">
        <f>IF(E23=0,0,E23*F20)</f>
        <v>0</v>
      </c>
      <c r="Y23" s="184">
        <f>IF(NOT(ISERROR(MATCH("Selvfinansieret",B$19,0))),0,IF(OR(NOT(ISERROR(MATCH("Ej statsstøtte",B$19,0))),NOT(ISERROR(MATCH(B$19,AI29:AI31,0)))),E23,IF(AND(D33=0,C33=0),X23,IF(AND(D33&gt;0,C33=0),V23,IF(AND(D33&gt;0,C33&gt;0,V23=0),0,IF(AND(W23&lt;&gt;0,W23&lt;V23),W23,V23))))))</f>
        <v>0</v>
      </c>
      <c r="AA23" s="40"/>
      <c r="AB23" s="41"/>
      <c r="AC23"/>
      <c r="AE23" s="292" t="s">
        <v>178</v>
      </c>
      <c r="AF23" s="292"/>
      <c r="AG23" s="292"/>
    </row>
    <row r="24" spans="1:36" ht="15">
      <c r="A24" s="5" t="s">
        <v>3</v>
      </c>
      <c r="B24" s="196">
        <f t="shared" ref="B24:B29" si="3">IFERROR(IF(E24=0,0,Y24),0)</f>
        <v>0</v>
      </c>
      <c r="C24" s="196">
        <f t="shared" si="2"/>
        <v>0</v>
      </c>
      <c r="D24" s="196"/>
      <c r="E24" s="215"/>
      <c r="F24" s="95"/>
      <c r="G24" s="286"/>
      <c r="H24" s="287"/>
      <c r="I24" s="287"/>
      <c r="J24" s="287"/>
      <c r="K24" s="287"/>
      <c r="L24" s="287"/>
      <c r="M24" s="287"/>
      <c r="N24" s="287"/>
      <c r="O24" s="288"/>
      <c r="P24" s="190"/>
      <c r="Q24" s="78"/>
      <c r="R24" s="82"/>
      <c r="S24" s="43"/>
      <c r="T24" s="41"/>
      <c r="U24" s="41" t="e">
        <f>((F21-((E32*F21+C33+D33)-E32)/E32))*E24</f>
        <v>#VALUE!</v>
      </c>
      <c r="V24" t="e">
        <f>H22*E24</f>
        <v>#VALUE!</v>
      </c>
      <c r="W24" s="5">
        <f>IFERROR(IF(E24=0,0,E24*H21),0)</f>
        <v>0</v>
      </c>
      <c r="X24" s="184">
        <f>IF(E24=0,0,E24*F20)</f>
        <v>0</v>
      </c>
      <c r="Y24" s="184">
        <f>IF(NOT(ISERROR(MATCH("Selvfinansieret",B$19,0))),0,IF(OR(NOT(ISERROR(MATCH("Ej statsstøtte",B$19,0))),NOT(ISERROR(MATCH(B$19,AI30:AI32,0)))),E24,IF(AND(D34=0,C34=0),X24,IF(AND(D34&gt;0,C34=0),V24,IF(AND(D34&gt;0,C34&gt;0,V24=0),0,IF(AND(W24&lt;&gt;0,W24&lt;V24),W24,V24))))))</f>
        <v>0</v>
      </c>
      <c r="AA24" s="40"/>
      <c r="AB24" s="41"/>
      <c r="AC24"/>
    </row>
    <row r="25" spans="1:36" ht="15">
      <c r="A25" s="5" t="s">
        <v>84</v>
      </c>
      <c r="B25" s="196">
        <f t="shared" si="3"/>
        <v>0</v>
      </c>
      <c r="C25" s="196">
        <f t="shared" si="2"/>
        <v>0</v>
      </c>
      <c r="D25" s="196"/>
      <c r="E25" s="215"/>
      <c r="F25" s="95"/>
      <c r="G25" s="286"/>
      <c r="H25" s="287"/>
      <c r="I25" s="287"/>
      <c r="J25" s="287"/>
      <c r="K25" s="287"/>
      <c r="L25" s="287"/>
      <c r="M25" s="287"/>
      <c r="N25" s="287"/>
      <c r="O25" s="288"/>
      <c r="P25" s="190"/>
      <c r="Q25" s="78"/>
      <c r="R25" s="82"/>
      <c r="S25" s="43"/>
      <c r="T25" s="41"/>
      <c r="U25" s="41" t="e">
        <f>((F21-((E32*F21+C33+D33)-E32)/E32))*E25</f>
        <v>#VALUE!</v>
      </c>
      <c r="V25" t="e">
        <f>H22*E25</f>
        <v>#VALUE!</v>
      </c>
      <c r="W25" s="5">
        <f>IFERROR(IF(E25=0,0,E25*H21),0)</f>
        <v>0</v>
      </c>
      <c r="X25" s="184">
        <f>IF(E25=0,0,E25*F20)</f>
        <v>0</v>
      </c>
      <c r="Y25" s="184">
        <f t="shared" ref="Y25:Y32" si="4">IF(NOT(ISERROR(MATCH("Selvfinansieret",B$19,0))),0,IF(OR(NOT(ISERROR(MATCH("Ej statsstøtte",B$19,0))),NOT(ISERROR(MATCH(B$19,AI31:AI33,0)))),E25,IF(AND(D35=0,C35=0),X25,IF(AND(D35&gt;0,C35=0),V25,IF(AND(D35&gt;0,C35&gt;0,V25=0),0,IF(AND(W25&lt;&gt;0,W25&lt;V25),W25,V25))))))</f>
        <v>0</v>
      </c>
      <c r="AA25" s="40"/>
      <c r="AB25" s="41"/>
      <c r="AC25"/>
      <c r="AD25" s="50" t="s">
        <v>210</v>
      </c>
      <c r="AE25" s="50" t="s">
        <v>165</v>
      </c>
      <c r="AF25" s="50" t="s">
        <v>186</v>
      </c>
      <c r="AG25" s="50" t="s">
        <v>166</v>
      </c>
      <c r="AH25" s="50" t="s">
        <v>184</v>
      </c>
      <c r="AI25" s="50" t="s">
        <v>188</v>
      </c>
      <c r="AJ25" s="50" t="s">
        <v>211</v>
      </c>
    </row>
    <row r="26" spans="1:36" ht="15">
      <c r="A26" s="5" t="s">
        <v>46</v>
      </c>
      <c r="B26" s="196">
        <f t="shared" si="3"/>
        <v>0</v>
      </c>
      <c r="C26" s="196">
        <f t="shared" si="2"/>
        <v>0</v>
      </c>
      <c r="D26" s="196"/>
      <c r="E26" s="215"/>
      <c r="F26" s="95"/>
      <c r="G26" s="286"/>
      <c r="H26" s="287"/>
      <c r="I26" s="287"/>
      <c r="J26" s="287"/>
      <c r="K26" s="287"/>
      <c r="L26" s="287"/>
      <c r="M26" s="287"/>
      <c r="N26" s="287"/>
      <c r="O26" s="288"/>
      <c r="P26" s="191"/>
      <c r="Q26" s="78"/>
      <c r="R26" s="82"/>
      <c r="S26" s="43"/>
      <c r="T26" s="41"/>
      <c r="U26" s="41" t="e">
        <f>((F21-((E32*F21+C33+D33)-E32)/E32))*E26</f>
        <v>#VALUE!</v>
      </c>
      <c r="V26" t="e">
        <f>H22*E26</f>
        <v>#VALUE!</v>
      </c>
      <c r="W26" s="5">
        <f>IFERROR(IF(E26=0,0,E26*H21),0)</f>
        <v>0</v>
      </c>
      <c r="X26" s="184">
        <f>IF(E26=0,0,E26*F20)</f>
        <v>0</v>
      </c>
      <c r="Y26" s="184">
        <f t="shared" si="4"/>
        <v>0</v>
      </c>
      <c r="AA26" t="s">
        <v>180</v>
      </c>
      <c r="AB26" t="s">
        <v>175</v>
      </c>
      <c r="AC26"/>
      <c r="AD26" t="s">
        <v>159</v>
      </c>
      <c r="AE26" t="s">
        <v>159</v>
      </c>
      <c r="AF26" t="s">
        <v>167</v>
      </c>
      <c r="AG26" s="181" t="s">
        <v>174</v>
      </c>
      <c r="AH26" s="184" t="str">
        <f>IF(NOT(ISERROR(MATCH("Selvfinansieret",B19,0))),"",IF(NOT(ISERROR(MATCH(B19,{"ABER"},0))),AE26,IF(NOT(ISERROR(MATCH(B19,{"GBER"},0))),AF26,IF(NOT(ISERROR(MATCH(B19,{"FIBER"},0))),AG26,IF(NOT(ISERROR(MATCH(B19,{"Ej statsstøtte"},0))),AD26,"")))))</f>
        <v/>
      </c>
      <c r="AI26" s="182" t="s">
        <v>165</v>
      </c>
    </row>
    <row r="27" spans="1:36" ht="15">
      <c r="A27" s="5" t="s">
        <v>2</v>
      </c>
      <c r="B27" s="196">
        <f t="shared" si="3"/>
        <v>0</v>
      </c>
      <c r="C27" s="196">
        <f t="shared" si="2"/>
        <v>0</v>
      </c>
      <c r="D27" s="196"/>
      <c r="E27" s="215"/>
      <c r="F27" s="95"/>
      <c r="G27" s="286"/>
      <c r="H27" s="287"/>
      <c r="I27" s="287"/>
      <c r="J27" s="287"/>
      <c r="K27" s="287"/>
      <c r="L27" s="287"/>
      <c r="M27" s="287"/>
      <c r="N27" s="287"/>
      <c r="O27" s="288"/>
      <c r="P27" s="191"/>
      <c r="Q27" s="78"/>
      <c r="R27" s="82"/>
      <c r="S27" s="43"/>
      <c r="T27" s="41"/>
      <c r="U27" s="41" t="e">
        <f>((F21-((E32*F21+C33+D33)-E32)/E32))*E27</f>
        <v>#VALUE!</v>
      </c>
      <c r="V27" t="e">
        <f>H22*E27</f>
        <v>#VALUE!</v>
      </c>
      <c r="W27" s="5">
        <f>IFERROR(IF(E27=0,0,E27*H21),0)</f>
        <v>0</v>
      </c>
      <c r="X27" s="184">
        <f>IF(E27=0,0,E27*F20)</f>
        <v>0</v>
      </c>
      <c r="Y27" s="184">
        <f t="shared" si="4"/>
        <v>0</v>
      </c>
      <c r="AA27" t="s">
        <v>68</v>
      </c>
      <c r="AB27" t="s">
        <v>176</v>
      </c>
      <c r="AC27"/>
      <c r="AD27" t="s">
        <v>160</v>
      </c>
      <c r="AE27" t="s">
        <v>160</v>
      </c>
      <c r="AF27" t="s">
        <v>168</v>
      </c>
      <c r="AG27" s="181" t="s">
        <v>161</v>
      </c>
      <c r="AH27" s="184" t="str">
        <f>IF(NOT(ISERROR(MATCH("Selvfinansieret",B19,0))),"",IF(NOT(ISERROR(MATCH(B19,{"ABER"},0))),AE27,IF(NOT(ISERROR(MATCH(B19,{"GBER"},0))),AF27,IF(NOT(ISERROR(MATCH(B19,{"FIBER"},0))),AG27,IF(NOT(ISERROR(MATCH(B19,{"Ej statsstøtte"},0))),AD27,"")))))</f>
        <v/>
      </c>
      <c r="AI27" s="183" t="s">
        <v>186</v>
      </c>
    </row>
    <row r="28" spans="1:36" ht="15">
      <c r="A28" s="5" t="s">
        <v>14</v>
      </c>
      <c r="B28" s="196">
        <f t="shared" si="3"/>
        <v>0</v>
      </c>
      <c r="C28" s="196">
        <f t="shared" si="2"/>
        <v>0</v>
      </c>
      <c r="D28" s="196"/>
      <c r="E28" s="215"/>
      <c r="F28" s="95"/>
      <c r="G28" s="286"/>
      <c r="H28" s="287"/>
      <c r="I28" s="287"/>
      <c r="J28" s="287"/>
      <c r="K28" s="287"/>
      <c r="L28" s="287"/>
      <c r="M28" s="287"/>
      <c r="N28" s="287"/>
      <c r="O28" s="288"/>
      <c r="P28" s="190"/>
      <c r="Q28" s="78"/>
      <c r="R28" s="82"/>
      <c r="S28" s="43"/>
      <c r="T28" s="41"/>
      <c r="U28" s="41" t="e">
        <f>((F21-((E32*F21+C33+D33)-E32)/E32))*E28</f>
        <v>#VALUE!</v>
      </c>
      <c r="V28" t="e">
        <f>H22*E28</f>
        <v>#VALUE!</v>
      </c>
      <c r="W28" s="5">
        <f>IFERROR(IF(E28=0,0,E28*H21),0)</f>
        <v>0</v>
      </c>
      <c r="X28" s="184">
        <f>IF(E28=0,0,E28*F20)</f>
        <v>0</v>
      </c>
      <c r="Y28" s="184">
        <f t="shared" si="4"/>
        <v>0</v>
      </c>
      <c r="Z28" s="184"/>
      <c r="AA28" t="s">
        <v>181</v>
      </c>
      <c r="AB28"/>
      <c r="AC28"/>
      <c r="AD28" t="s">
        <v>161</v>
      </c>
      <c r="AE28" t="s">
        <v>161</v>
      </c>
      <c r="AF28" t="s">
        <v>169</v>
      </c>
      <c r="AG28" s="241" t="s">
        <v>187</v>
      </c>
      <c r="AH28" s="184" t="str">
        <f>IF(NOT(ISERROR(MATCH("Selvfinansieret",B19,0))),"",IF(NOT(ISERROR(MATCH(B19,{"ABER"},0))),AE28,IF(NOT(ISERROR(MATCH(B19,{"GBER"},0))),AF28,IF(NOT(ISERROR(MATCH(B19,{"FIBER"},0))),AG28,IF(NOT(ISERROR(MATCH(B19,{"Ej statsstøtte"},0))),AD28,"")))))</f>
        <v/>
      </c>
      <c r="AI28" s="183" t="s">
        <v>166</v>
      </c>
    </row>
    <row r="29" spans="1:36" ht="15.75" thickBot="1">
      <c r="A29" s="26" t="s">
        <v>83</v>
      </c>
      <c r="B29" s="196">
        <f t="shared" si="3"/>
        <v>0</v>
      </c>
      <c r="C29" s="196">
        <f t="shared" si="2"/>
        <v>0</v>
      </c>
      <c r="D29" s="196"/>
      <c r="E29" s="216"/>
      <c r="F29" s="95"/>
      <c r="G29" s="287"/>
      <c r="H29" s="287"/>
      <c r="I29" s="287"/>
      <c r="J29" s="287"/>
      <c r="K29" s="287"/>
      <c r="L29" s="287"/>
      <c r="M29" s="287"/>
      <c r="N29" s="287"/>
      <c r="O29" s="288"/>
      <c r="P29" s="190"/>
      <c r="Q29" s="78"/>
      <c r="R29" s="82"/>
      <c r="S29" s="43"/>
      <c r="T29" s="41"/>
      <c r="U29" s="41" t="e">
        <f>((F21-((E32*F21+C33+D33)-E32)/E32))*E29</f>
        <v>#VALUE!</v>
      </c>
      <c r="V29" t="e">
        <f>H22*E29</f>
        <v>#VALUE!</v>
      </c>
      <c r="W29" s="5">
        <f>IFERROR(IF(E29=0,0,E29*H21),0)</f>
        <v>0</v>
      </c>
      <c r="X29" s="184">
        <f>IF(E29=0,0,E29*F20)</f>
        <v>0</v>
      </c>
      <c r="Y29" s="184">
        <f t="shared" si="4"/>
        <v>0</v>
      </c>
      <c r="Z29" s="184"/>
      <c r="AA29" t="s">
        <v>87</v>
      </c>
      <c r="AB29"/>
      <c r="AC29"/>
      <c r="AD29" t="s">
        <v>162</v>
      </c>
      <c r="AE29" t="s">
        <v>162</v>
      </c>
      <c r="AF29" t="s">
        <v>170</v>
      </c>
      <c r="AG29" s="84" t="str">
        <f>""</f>
        <v/>
      </c>
      <c r="AH29" s="184" t="str">
        <f>IF(NOT(ISERROR(MATCH("Selvfinansieret",B19,0))),"",IF(NOT(ISERROR(MATCH(B19,{"ABER"},0))),AE29,IF(NOT(ISERROR(MATCH(B19,{"GBER"},0))),AF29,IF(NOT(ISERROR(MATCH(B19,{"FIBER"},0))),AG29,IF(NOT(ISERROR(MATCH(B19,{"Ej statsstøtte"},0))),AD29,"")))))</f>
        <v/>
      </c>
      <c r="AI29" s="83" t="s">
        <v>126</v>
      </c>
    </row>
    <row r="30" spans="1:36" ht="15">
      <c r="A30" s="98" t="s">
        <v>31</v>
      </c>
      <c r="B30" s="200">
        <f>SUM(B23+B24+B25+B26-B27-B28+B29)</f>
        <v>0</v>
      </c>
      <c r="C30" s="197">
        <f>SUM(C23+C24+C25+C26-C27-C28+C29)</f>
        <v>0</v>
      </c>
      <c r="D30" s="197"/>
      <c r="E30" s="200">
        <f>SUM(B30:C30)</f>
        <v>0</v>
      </c>
      <c r="F30" s="97"/>
      <c r="G30" s="286"/>
      <c r="H30" s="287"/>
      <c r="I30" s="287"/>
      <c r="J30" s="287"/>
      <c r="K30" s="287"/>
      <c r="L30" s="287"/>
      <c r="M30" s="287"/>
      <c r="N30" s="287"/>
      <c r="O30" s="288"/>
      <c r="P30" s="44"/>
      <c r="R30"/>
      <c r="S30"/>
      <c r="T30"/>
      <c r="U30" s="41" t="e">
        <f>((F21-((E32*F21+C33+D33)-E32)/E32))*E30</f>
        <v>#VALUE!</v>
      </c>
      <c r="V30" t="e">
        <f>H22*E30</f>
        <v>#VALUE!</v>
      </c>
      <c r="W30" s="5">
        <f>IFERROR(IF(E30=0,0,E30*H21),0)</f>
        <v>0</v>
      </c>
      <c r="X30" s="184">
        <f>IF(E30=0,0,E30*F20)</f>
        <v>0</v>
      </c>
      <c r="Y30" s="184">
        <f t="shared" si="4"/>
        <v>0</v>
      </c>
      <c r="Z30" s="184"/>
      <c r="AA30" t="s">
        <v>209</v>
      </c>
      <c r="AB30"/>
      <c r="AC30"/>
      <c r="AD30" t="s">
        <v>172</v>
      </c>
      <c r="AE30" t="s">
        <v>163</v>
      </c>
      <c r="AF30" t="s">
        <v>171</v>
      </c>
      <c r="AG30" s="84" t="str">
        <f>""</f>
        <v/>
      </c>
      <c r="AH30" s="184" t="str">
        <f>IF(NOT(ISERROR(MATCH("Selvfinansieret",B19,0))),"",IF(NOT(ISERROR(MATCH(B19,{"ABER"},0))),AE30,IF(NOT(ISERROR(MATCH(B19,{"GBER"},0))),AF30,IF(NOT(ISERROR(MATCH(B19,{"FIBER"},0))),AG30,IF(NOT(ISERROR(MATCH(B19,{"Ej statsstøtte"},0))),AD30,"")))))</f>
        <v/>
      </c>
      <c r="AI30" s="83" t="s">
        <v>127</v>
      </c>
    </row>
    <row r="31" spans="1:36" ht="15.75" thickBot="1">
      <c r="A31" s="33" t="s">
        <v>1</v>
      </c>
      <c r="B31" s="198">
        <f>IFERROR(IF(E31=0,0,Y31),0)</f>
        <v>0</v>
      </c>
      <c r="C31" s="196">
        <f>IFERROR(E31-B31,0)</f>
        <v>0</v>
      </c>
      <c r="D31" s="196"/>
      <c r="E31" s="216"/>
      <c r="F31" s="96"/>
      <c r="G31" s="286"/>
      <c r="H31" s="287"/>
      <c r="I31" s="287"/>
      <c r="J31" s="287"/>
      <c r="K31" s="287"/>
      <c r="L31" s="287"/>
      <c r="M31" s="287"/>
      <c r="N31" s="287"/>
      <c r="O31" s="288"/>
      <c r="P31" s="190"/>
      <c r="R31"/>
      <c r="S31"/>
      <c r="T31"/>
      <c r="U31" s="41" t="e">
        <f>((F21-((E32*F21+C33+D33)-E32)/E32))*E31</f>
        <v>#VALUE!</v>
      </c>
      <c r="V31" t="e">
        <f>H22*E31</f>
        <v>#VALUE!</v>
      </c>
      <c r="W31" s="5">
        <f>IFERROR(IF(E31=0,0,E31*H21),0)</f>
        <v>0</v>
      </c>
      <c r="X31" s="184">
        <f>IF(E31=0,0,E31*F20)</f>
        <v>0</v>
      </c>
      <c r="Y31" s="184" t="e">
        <f t="shared" si="4"/>
        <v>#VALUE!</v>
      </c>
      <c r="Z31" s="184"/>
      <c r="AA31" s="40"/>
      <c r="AB31" s="41"/>
      <c r="AC31"/>
      <c r="AD31" t="s">
        <v>163</v>
      </c>
      <c r="AE31" t="s">
        <v>164</v>
      </c>
      <c r="AF31" t="s">
        <v>172</v>
      </c>
      <c r="AG31" s="84" t="str">
        <f>""</f>
        <v/>
      </c>
      <c r="AH31" s="184" t="str">
        <f>IF(NOT(ISERROR(MATCH("Selvfinansieret",B19,0))),"",IF(NOT(ISERROR(MATCH(B19,{"ABER"},0))),AE31,IF(NOT(ISERROR(MATCH(B19,{"GBER"},0))),AF31,IF(NOT(ISERROR(MATCH(B19,{"FIBER"},0))),AG31,IF(NOT(ISERROR(MATCH(B19,{"Ej statsstøtte"},0))),AD31,"")))))</f>
        <v/>
      </c>
      <c r="AI31" s="83" t="s">
        <v>128</v>
      </c>
    </row>
    <row r="32" spans="1:36" ht="15.75" thickBot="1">
      <c r="A32" s="167" t="s">
        <v>0</v>
      </c>
      <c r="B32" s="248">
        <f>IF(B30+B31&lt;=0,0,B30+B31)</f>
        <v>0</v>
      </c>
      <c r="C32" s="277">
        <f>IF(C30+C31-C33&lt;=0,0,C30+C31-C33)</f>
        <v>0</v>
      </c>
      <c r="D32" s="276"/>
      <c r="E32" s="201">
        <f>SUM(E23+E24+E25+E26-E27-E28+E29)+E31</f>
        <v>0</v>
      </c>
      <c r="F32" s="168"/>
      <c r="G32" s="289"/>
      <c r="H32" s="290"/>
      <c r="I32" s="290"/>
      <c r="J32" s="290"/>
      <c r="K32" s="290"/>
      <c r="L32" s="290"/>
      <c r="M32" s="290"/>
      <c r="N32" s="290"/>
      <c r="O32" s="291"/>
      <c r="P32" s="44"/>
      <c r="R32"/>
      <c r="S32"/>
      <c r="T32"/>
      <c r="U32" s="41" t="e">
        <f>((F21-((E32*F21+C33+D33)-E32)/E32))*E32</f>
        <v>#VALUE!</v>
      </c>
      <c r="V32" t="e">
        <f>H22*E32</f>
        <v>#VALUE!</v>
      </c>
      <c r="W32" s="5">
        <f>IFERROR(IF(E32=0,0,E32*H21),0)</f>
        <v>0</v>
      </c>
      <c r="Y32" s="184">
        <f t="shared" si="4"/>
        <v>0</v>
      </c>
      <c r="Z32" s="184"/>
      <c r="AA32" s="182"/>
      <c r="AB32" s="182"/>
      <c r="AC32"/>
      <c r="AD32" t="s">
        <v>164</v>
      </c>
      <c r="AE32" s="84" t="str">
        <f>""</f>
        <v/>
      </c>
      <c r="AF32" t="s">
        <v>161</v>
      </c>
      <c r="AG32" s="84" t="str">
        <f>""</f>
        <v/>
      </c>
      <c r="AH32" s="184" t="str">
        <f>IF(NOT(ISERROR(MATCH("Selvfinansieret",B19,0))),"",IF(NOT(ISERROR(MATCH(B19,{"ABER"},0))),AE32,IF(NOT(ISERROR(MATCH(B19,{"GBER"},0))),AF32,IF(NOT(ISERROR(MATCH(B19,{"FIBER"},0))),AG32,IF(NOT(ISERROR(MATCH(B19,{"Ej statsstøtte"},0))),AD32,"")))))</f>
        <v/>
      </c>
      <c r="AI32" s="41" t="s">
        <v>185</v>
      </c>
    </row>
    <row r="33" spans="1:36" s="24" customFormat="1" ht="15">
      <c r="A33" s="169" t="s">
        <v>151</v>
      </c>
      <c r="B33" s="247">
        <f>B32</f>
        <v>0</v>
      </c>
      <c r="C33" s="278"/>
      <c r="D33" s="278"/>
      <c r="E33" s="247">
        <f>SUM(B23+B24+B25+B26-B27-B28+B29)</f>
        <v>0</v>
      </c>
      <c r="F33" s="187"/>
      <c r="G33" s="166"/>
      <c r="H33" s="166"/>
      <c r="I33" s="166"/>
      <c r="J33" s="166"/>
      <c r="K33" s="166"/>
      <c r="L33" s="166"/>
      <c r="M33" s="166"/>
      <c r="N33" s="166"/>
      <c r="O33" s="166"/>
      <c r="P33" s="44"/>
      <c r="Q33"/>
      <c r="R33"/>
      <c r="S33"/>
      <c r="T33"/>
      <c r="U33"/>
      <c r="V33"/>
      <c r="W33"/>
      <c r="X33"/>
      <c r="Y33" s="184"/>
      <c r="Z33" s="184"/>
      <c r="AA33" s="78"/>
      <c r="AB33" s="183"/>
      <c r="AC33" s="41"/>
      <c r="AD33" t="s">
        <v>174</v>
      </c>
      <c r="AE33" s="5" t="str">
        <f>""</f>
        <v/>
      </c>
      <c r="AF33" s="84" t="s">
        <v>173</v>
      </c>
      <c r="AG33" s="84" t="str">
        <f>""</f>
        <v/>
      </c>
      <c r="AH33" s="184" t="str">
        <f>IF(NOT(ISERROR(MATCH("Selvfinansieret",B19,0))),"",IF(NOT(ISERROR(MATCH(B19,{"ABER"},0))),AE33,IF(NOT(ISERROR(MATCH(B19,{"GBER"},0))),AF33,IF(NOT(ISERROR(MATCH(B19,{"FIBER"},0))),AG33,IF(NOT(ISERROR(MATCH(B19,{"Ej statsstøtte"},0))),AD33,"")))))</f>
        <v/>
      </c>
      <c r="AI33" t="s">
        <v>212</v>
      </c>
      <c r="AJ33" s="5"/>
    </row>
    <row r="34" spans="1:36" s="24" customFormat="1" ht="15">
      <c r="A34" s="209"/>
      <c r="B34" s="210"/>
      <c r="C34" s="210"/>
      <c r="D34" s="210"/>
      <c r="E34" s="203"/>
      <c r="F34" s="165"/>
      <c r="G34" s="166"/>
      <c r="H34" s="166"/>
      <c r="I34" s="166"/>
      <c r="J34" s="166"/>
      <c r="K34" s="166"/>
      <c r="L34" s="166"/>
      <c r="M34" s="166"/>
      <c r="N34" s="166"/>
      <c r="O34" s="166"/>
      <c r="P34" s="44"/>
      <c r="Q34"/>
      <c r="R34"/>
      <c r="S34"/>
      <c r="T34"/>
      <c r="U34"/>
      <c r="V34"/>
      <c r="W34"/>
      <c r="X34"/>
      <c r="Y34" s="184"/>
      <c r="Z34" s="184"/>
      <c r="AA34" s="184"/>
      <c r="AD34" t="s">
        <v>187</v>
      </c>
      <c r="AE34" s="24" t="str">
        <f>""</f>
        <v/>
      </c>
      <c r="AF34" s="24" t="str">
        <f>""</f>
        <v/>
      </c>
      <c r="AG34" s="84" t="str">
        <f>""</f>
        <v/>
      </c>
      <c r="AH34" s="184" t="str">
        <f>IF(NOT(ISERROR(MATCH("Selvfinansieret",B19,0))),"",IF(NOT(ISERROR(MATCH(B19,{"ABER"},0))),AE34,IF(NOT(ISERROR(MATCH(B19,{"GBER"},0))),AF34,IF(NOT(ISERROR(MATCH(B19,{"FIBER"},0))),AG34,IF(NOT(ISERROR(MATCH(B19,{"Ej statsstøtte"},0))),AD34,"")))))</f>
        <v/>
      </c>
    </row>
    <row r="35" spans="1:36" s="24" customFormat="1" ht="15">
      <c r="A35" s="163"/>
      <c r="B35" s="164"/>
      <c r="C35" s="164"/>
      <c r="D35" s="164"/>
      <c r="E35" s="192" t="s">
        <v>183</v>
      </c>
      <c r="F35" s="193" t="str">
        <f>F20</f>
        <v/>
      </c>
      <c r="G35" s="165"/>
      <c r="H35" s="166"/>
      <c r="I35" s="166"/>
      <c r="J35" s="166"/>
      <c r="K35" s="166"/>
      <c r="L35" s="166"/>
      <c r="M35" s="166"/>
      <c r="N35" s="166"/>
      <c r="O35" s="166"/>
      <c r="P35" s="166"/>
      <c r="Q35" s="44"/>
      <c r="R35"/>
      <c r="S35"/>
      <c r="T35"/>
      <c r="U35"/>
      <c r="V35"/>
      <c r="W35"/>
      <c r="X35"/>
      <c r="Y35"/>
      <c r="Z35" s="184"/>
      <c r="AA35" s="5"/>
      <c r="AB35" s="5"/>
      <c r="AC35" s="5"/>
    </row>
    <row r="36" spans="1:36" s="24" customFormat="1" ht="30">
      <c r="A36" s="163"/>
      <c r="B36" s="164"/>
      <c r="C36" s="164"/>
      <c r="D36" s="164"/>
      <c r="E36" s="244" t="s">
        <v>215</v>
      </c>
      <c r="F36" s="193" t="str">
        <f>IFERROR(IF(H21="",H22,IF(H21&lt;=0,0,H21)),"")</f>
        <v/>
      </c>
      <c r="G36" s="165"/>
      <c r="H36" s="166"/>
      <c r="I36" s="166"/>
      <c r="J36" s="166"/>
      <c r="K36" s="166"/>
      <c r="L36" s="166"/>
      <c r="M36" s="166"/>
      <c r="N36" s="166"/>
      <c r="O36" s="166"/>
      <c r="P36" s="166"/>
      <c r="Q36" s="44"/>
      <c r="R36"/>
      <c r="S36"/>
      <c r="T36"/>
      <c r="U36"/>
      <c r="V36"/>
      <c r="W36"/>
      <c r="X36"/>
      <c r="Y36"/>
      <c r="Z36" s="184"/>
      <c r="AA36" s="5"/>
      <c r="AB36" s="5"/>
      <c r="AC36" s="5"/>
    </row>
    <row r="37" spans="1:36" ht="15">
      <c r="A37" s="34"/>
      <c r="B37" s="35"/>
      <c r="C37" s="35"/>
      <c r="D37" s="35"/>
      <c r="E37" s="36" t="s">
        <v>69</v>
      </c>
      <c r="F37" s="99">
        <f>IF(NOT(ISERROR(MATCH("Ej statsstøtte",B19,0))),0,IFERROR(E31/E30,0))</f>
        <v>0</v>
      </c>
      <c r="G37" s="242"/>
      <c r="H37" s="4"/>
      <c r="I37" s="4"/>
      <c r="J37" s="4"/>
      <c r="K37" s="4"/>
      <c r="L37" s="4"/>
      <c r="M37" s="4"/>
      <c r="N37" s="4"/>
      <c r="O37" s="4"/>
      <c r="P37" s="4"/>
      <c r="R37"/>
      <c r="S37"/>
      <c r="T37"/>
      <c r="U37"/>
      <c r="W37"/>
      <c r="Y37"/>
    </row>
    <row r="38" spans="1:36" ht="15">
      <c r="A38" s="74" t="s">
        <v>79</v>
      </c>
      <c r="B38" s="75">
        <f>IFERROR(E32/$E$15,0)</f>
        <v>0</v>
      </c>
      <c r="C38" s="35"/>
      <c r="D38" s="35"/>
      <c r="E38" s="50" t="s">
        <v>70</v>
      </c>
      <c r="F38" s="99">
        <f>IFERROR(E31/E23,0)</f>
        <v>0</v>
      </c>
      <c r="H38" s="4"/>
      <c r="I38" s="4"/>
      <c r="J38" s="4"/>
      <c r="K38" s="4"/>
      <c r="L38" s="4"/>
      <c r="M38" s="4"/>
      <c r="N38" s="4"/>
      <c r="O38" s="4"/>
      <c r="P38" s="4"/>
      <c r="R38"/>
      <c r="S38"/>
      <c r="T38"/>
      <c r="U38"/>
      <c r="W38"/>
      <c r="Y38"/>
    </row>
    <row r="39" spans="1:36" ht="15">
      <c r="A39" s="73" t="s">
        <v>86</v>
      </c>
      <c r="B39" s="76">
        <f>IFERROR(B15/E15,0)</f>
        <v>0</v>
      </c>
      <c r="E39" s="50"/>
      <c r="H39" s="4"/>
      <c r="I39" s="4"/>
      <c r="J39" s="4"/>
      <c r="K39" s="4"/>
      <c r="L39" s="4"/>
      <c r="M39" s="4"/>
      <c r="N39" s="4"/>
      <c r="O39" s="4"/>
      <c r="P39" s="4"/>
      <c r="R39"/>
      <c r="S39"/>
      <c r="T39"/>
      <c r="U39"/>
      <c r="W39"/>
      <c r="Y39"/>
      <c r="AD39"/>
    </row>
    <row r="40" spans="1:36" ht="15">
      <c r="D40" s="184"/>
      <c r="E40" s="256"/>
      <c r="F40" s="184"/>
      <c r="G40" s="184"/>
      <c r="H40" s="208"/>
      <c r="I40" s="208"/>
      <c r="J40" s="208"/>
      <c r="K40" s="208"/>
      <c r="L40" s="208"/>
      <c r="M40" s="208"/>
      <c r="N40" s="208"/>
      <c r="O40" s="4"/>
      <c r="P40" s="4"/>
      <c r="R40"/>
      <c r="S40"/>
      <c r="T40"/>
      <c r="U40"/>
      <c r="W40"/>
      <c r="Y40"/>
      <c r="AD40" s="84"/>
    </row>
    <row r="41" spans="1:36" ht="15">
      <c r="A41" s="29" t="s">
        <v>34</v>
      </c>
      <c r="B41" s="1"/>
      <c r="C41" s="206" t="s">
        <v>48</v>
      </c>
      <c r="D41" s="206"/>
      <c r="E41" s="30" t="s">
        <v>37</v>
      </c>
      <c r="F41" s="204"/>
      <c r="G41" s="184"/>
      <c r="H41" s="205"/>
      <c r="I41" s="207"/>
      <c r="J41" s="184"/>
      <c r="K41" s="184"/>
      <c r="L41" s="184"/>
      <c r="M41" s="184"/>
      <c r="R41" s="48"/>
      <c r="S41" s="79"/>
      <c r="T41" s="183"/>
      <c r="W41" s="5"/>
      <c r="X41" s="83"/>
      <c r="AA41" s="184" t="str">
        <f>IF(NOT(ISERROR(MATCH("Selvfinansieret",B42,0))),"",IF(NOT(ISERROR(MATCH(B42,{"ABER"},0))),IF(X41=0,"",X41),IF(NOT(ISERROR(MATCH(B42,{"GEBER"},0))),IF(AG56=0,"",AG56),IF(NOT(ISERROR(MATCH(B42,{"FIBER"},0))),IF(Z41=0,"",Z41),""))))</f>
        <v/>
      </c>
      <c r="AF41" s="184"/>
    </row>
    <row r="42" spans="1:36" ht="15">
      <c r="A42" s="29" t="s">
        <v>207</v>
      </c>
      <c r="B42" s="31"/>
      <c r="C42" s="206"/>
      <c r="D42" s="206"/>
      <c r="E42" s="30" t="s">
        <v>177</v>
      </c>
      <c r="F42" s="31"/>
      <c r="G42" s="184"/>
      <c r="H42" s="205"/>
      <c r="I42" s="207"/>
      <c r="J42" s="184"/>
      <c r="K42" s="184"/>
      <c r="L42" s="184"/>
      <c r="M42" s="184"/>
      <c r="R42" s="48"/>
      <c r="S42" s="79"/>
      <c r="T42" s="83"/>
      <c r="W42" s="5"/>
      <c r="X42" s="83"/>
      <c r="Y42" s="84"/>
      <c r="AA42" s="184"/>
      <c r="AF42" s="184"/>
    </row>
    <row r="43" spans="1:36" ht="30">
      <c r="A43" s="30" t="s">
        <v>35</v>
      </c>
      <c r="B43" s="31" t="s">
        <v>160</v>
      </c>
      <c r="C43" s="30"/>
      <c r="D43" s="30"/>
      <c r="E43" s="217" t="s">
        <v>36</v>
      </c>
      <c r="F43" s="218" t="str">
        <f>IFERROR(IF(NOT(ISERROR(MATCH(B42,{"ABER"},0))),INDEX(ABER_Tilskudsprocent_liste[#All],MATCH(B43,ABER_Tilskudsprocent_liste[[#All],[Typer af projekter og aktiviteter/ virksomhedsstørrelse]],0),MATCH(AA45,ABER_Tilskudsprocent_liste[#Headers],0)),IF(NOT(ISERROR(MATCH(B42,{"GBER"},0))),INDEX(GEBER_Tilskudsprocent_liste[#All],MATCH(B43,GEBER_Tilskudsprocent_liste[[#All],[Typer af projekter og aktiviteter/ virksomhedsstørrelse]],0),MATCH(AA45,GEBER_Tilskudsprocent_liste[#Headers],0)),IF(NOT(ISERROR(MATCH(B42,{"FIBER"},0))),INDEX(FIBER_Tilskudsprocent_liste[#All],MATCH(B43,FIBER_Tilskudsprocent_liste[[#All],[Typer af projekter og aktiviteter/ virksomhedsstørrelse]],0),MATCH(AA45,FIBER_Tilskudsprocent_liste[#Headers],0)),""))),"")</f>
        <v/>
      </c>
      <c r="G43" s="217" t="s">
        <v>213</v>
      </c>
      <c r="H43" s="249" t="s">
        <v>218</v>
      </c>
      <c r="I43" s="250"/>
      <c r="J43" s="251" t="s">
        <v>221</v>
      </c>
      <c r="K43" s="251"/>
      <c r="L43" s="184"/>
      <c r="M43" s="184"/>
      <c r="R43" s="49"/>
      <c r="S43" s="80"/>
      <c r="T43" s="83"/>
      <c r="W43" s="5"/>
      <c r="X43" s="186"/>
      <c r="AB43" s="83"/>
      <c r="AF43" s="184"/>
    </row>
    <row r="44" spans="1:36" ht="15">
      <c r="A44" s="29"/>
      <c r="B44" s="30"/>
      <c r="C44" s="30"/>
      <c r="D44" s="30"/>
      <c r="E44" s="217"/>
      <c r="F44" s="255" t="str">
        <f>IFERROR(IF(NOT(ISERROR(MATCH(B42,{"ABER"},0))),INDEX(ABER_Tilskudsprocent_liste[#All],MATCH(B43,ABER_Tilskudsprocent_liste[[#All],[Typer af projekter og aktiviteter/ virksomhedsstørrelse]],0),MATCH(AA45,ABER_Tilskudsprocent_liste[#Headers],0)),IF(NOT(ISERROR(MATCH(B42,{"GBER"},0))),INDEX(GEBER_Tilskudsprocent_liste[#All],MATCH(B43,GEBER_Tilskudsprocent_liste[[#All],[Typer af projekter og aktiviteter/ virksomhedsstørrelse]],0),MATCH(AA45,GEBER_Tilskudsprocent_liste[#Headers],0)),IF(NOT(ISERROR(MATCH(B42,{"FIBER"},0))),INDEX(FIBER_Tilskudsprocent_liste[#All],MATCH(B43,FIBER_Tilskudsprocent_liste[[#All],[Typer af projekter og aktiviteter/ virksomhedsstørrelse]],0),MATCH(AA45,FIBER_Tilskudsprocent_liste[#Headers],0)),""))),"")</f>
        <v/>
      </c>
      <c r="G44" s="252"/>
      <c r="H44" s="251" t="str">
        <f>IFERROR(IF(E55*(1-F44)-C56&lt;0,F44-((E55*F44+C56)-E55)/E55,""),"")</f>
        <v/>
      </c>
      <c r="I44" s="251" t="str">
        <f>IFERROR(IF(D56&lt;&gt;0,IF(D56=E55,0,IF(C56&gt;0,(F44-D56/E55)-H44,"HA")),IF(E55*(1-F44)-C56&lt;0,((F44-((E55*F44+C56+D56)-E55)/E55)),"")),"")</f>
        <v/>
      </c>
      <c r="J44" s="253" t="e">
        <f>I44-H45</f>
        <v>#VALUE!</v>
      </c>
      <c r="K44" s="251"/>
      <c r="L44" s="184"/>
      <c r="M44" s="184"/>
      <c r="R44" s="49"/>
      <c r="S44" s="80"/>
      <c r="T44" s="83"/>
      <c r="U44" s="41" t="s">
        <v>220</v>
      </c>
      <c r="V44" t="s">
        <v>219</v>
      </c>
      <c r="W44" s="184" t="s">
        <v>217</v>
      </c>
      <c r="X44" s="184" t="s">
        <v>216</v>
      </c>
      <c r="Y44" s="184" t="s">
        <v>182</v>
      </c>
      <c r="AA44" s="42" t="s">
        <v>179</v>
      </c>
      <c r="AB44" s="46" t="s">
        <v>177</v>
      </c>
      <c r="AC44"/>
    </row>
    <row r="45" spans="1:36" ht="15.75" thickBot="1">
      <c r="A45" s="37"/>
      <c r="B45" s="27" t="s">
        <v>85</v>
      </c>
      <c r="C45" s="27" t="s">
        <v>208</v>
      </c>
      <c r="D45" s="27" t="s">
        <v>214</v>
      </c>
      <c r="E45" s="27" t="s">
        <v>0</v>
      </c>
      <c r="F45" s="28" t="s">
        <v>13</v>
      </c>
      <c r="G45" s="208"/>
      <c r="H45" s="254" t="e">
        <f>(F44-D56/E55)</f>
        <v>#VALUE!</v>
      </c>
      <c r="I45" s="252"/>
      <c r="J45" s="208"/>
      <c r="K45" s="252"/>
      <c r="L45" s="208"/>
      <c r="M45" s="208"/>
      <c r="N45" s="4"/>
      <c r="O45" s="4"/>
      <c r="P45" s="189"/>
      <c r="Q45" s="42"/>
      <c r="R45" s="81"/>
      <c r="S45" s="41"/>
      <c r="T45" s="41"/>
      <c r="U45"/>
      <c r="V45" s="5"/>
      <c r="W45" s="184"/>
      <c r="X45" s="184"/>
      <c r="Z45" s="83"/>
      <c r="AA45" s="40" t="str">
        <f>CONCATENATE(F41," - ",AB45)</f>
        <v xml:space="preserve"> - 0</v>
      </c>
      <c r="AB45">
        <f>F42</f>
        <v>0</v>
      </c>
      <c r="AC45"/>
    </row>
    <row r="46" spans="1:36" ht="15" customHeight="1">
      <c r="A46" s="5" t="s">
        <v>82</v>
      </c>
      <c r="B46" s="196">
        <f>IFERROR(IF(E46=0,0,Y46),0)</f>
        <v>0</v>
      </c>
      <c r="C46" s="196">
        <f t="shared" ref="C46:C52" si="5">IFERROR(E46-B46,0)</f>
        <v>0</v>
      </c>
      <c r="D46" s="196"/>
      <c r="E46" s="215"/>
      <c r="F46" s="32"/>
      <c r="G46" s="283"/>
      <c r="H46" s="284"/>
      <c r="I46" s="284"/>
      <c r="J46" s="284"/>
      <c r="K46" s="284"/>
      <c r="L46" s="284"/>
      <c r="M46" s="284"/>
      <c r="N46" s="284"/>
      <c r="O46" s="285"/>
      <c r="P46" s="190"/>
      <c r="Q46" s="45"/>
      <c r="R46" s="78"/>
      <c r="S46" s="41"/>
      <c r="T46" s="41"/>
      <c r="U46" s="41" t="e">
        <f>((F44-((E55*F44+C56)-E55)/E55))*E46</f>
        <v>#VALUE!</v>
      </c>
      <c r="V46" t="e">
        <f>H45*E46</f>
        <v>#VALUE!</v>
      </c>
      <c r="W46" s="5">
        <f>IFERROR(IF(E46=0,0,E46*H44),0)</f>
        <v>0</v>
      </c>
      <c r="X46" s="184">
        <f>IF(E46=0,0,E46*F43)</f>
        <v>0</v>
      </c>
      <c r="Y46" s="184">
        <f>IF(NOT(ISERROR(MATCH("Selvfinansieret",B$42,0))),0,IF(OR(NOT(ISERROR(MATCH("Ej statsstøtte",B$42,0))),NOT(ISERROR(MATCH(B$42,AI52:AI54,0)))),E46,IF(AND(D56=0,C56=0),X46,IF(AND(D56&gt;0,C56=0),V46,IF(AND(D56&gt;0,C56&gt;0,V46=0),0,IF(AND(W46&lt;&gt;0,W46&lt;V46),W46,V46))))))</f>
        <v>0</v>
      </c>
      <c r="AA46" s="40"/>
      <c r="AB46" s="41"/>
      <c r="AC46"/>
      <c r="AE46" s="292" t="s">
        <v>178</v>
      </c>
      <c r="AF46" s="292"/>
      <c r="AG46" s="292"/>
    </row>
    <row r="47" spans="1:36" ht="15">
      <c r="A47" s="5" t="s">
        <v>3</v>
      </c>
      <c r="B47" s="196">
        <f t="shared" ref="B47:B52" si="6">IFERROR(IF(E47=0,0,Y47),0)</f>
        <v>0</v>
      </c>
      <c r="C47" s="196">
        <f t="shared" si="5"/>
        <v>0</v>
      </c>
      <c r="D47" s="196"/>
      <c r="E47" s="215"/>
      <c r="F47" s="95"/>
      <c r="G47" s="286"/>
      <c r="H47" s="287"/>
      <c r="I47" s="287"/>
      <c r="J47" s="287"/>
      <c r="K47" s="287"/>
      <c r="L47" s="287"/>
      <c r="M47" s="287"/>
      <c r="N47" s="287"/>
      <c r="O47" s="288"/>
      <c r="P47" s="190"/>
      <c r="Q47" s="78"/>
      <c r="R47" s="82"/>
      <c r="S47" s="43"/>
      <c r="T47" s="41"/>
      <c r="U47" s="41" t="e">
        <f>((F44-((E55*F44+C56+D56)-E55)/E55))*E47</f>
        <v>#VALUE!</v>
      </c>
      <c r="V47" t="e">
        <f>H45*E47</f>
        <v>#VALUE!</v>
      </c>
      <c r="W47" s="5">
        <f>IFERROR(IF(E47=0,0,E47*H44),0)</f>
        <v>0</v>
      </c>
      <c r="X47" s="184">
        <f>IF(E47=0,0,E47*F43)</f>
        <v>0</v>
      </c>
      <c r="Y47" s="184">
        <f t="shared" ref="Y47:Y55" si="7">IF(NOT(ISERROR(MATCH("Selvfinansieret",B$42,0))),0,IF(OR(NOT(ISERROR(MATCH("Ej statsstøtte",B$42,0))),NOT(ISERROR(MATCH(B$42,AI53:AI55,0)))),E47,IF(AND(D57=0,C57=0),X47,IF(AND(D57&gt;0,C57=0),V47,IF(AND(D57&gt;0,C57&gt;0,V47=0),0,IF(AND(W47&lt;&gt;0,W47&lt;V47),W47,V47))))))</f>
        <v>0</v>
      </c>
      <c r="AA47" s="40"/>
      <c r="AB47" s="41"/>
      <c r="AC47"/>
    </row>
    <row r="48" spans="1:36" ht="15">
      <c r="A48" s="5" t="s">
        <v>84</v>
      </c>
      <c r="B48" s="196">
        <f t="shared" si="6"/>
        <v>0</v>
      </c>
      <c r="C48" s="196">
        <f t="shared" si="5"/>
        <v>0</v>
      </c>
      <c r="D48" s="196"/>
      <c r="E48" s="215"/>
      <c r="F48" s="95"/>
      <c r="G48" s="286"/>
      <c r="H48" s="287"/>
      <c r="I48" s="287"/>
      <c r="J48" s="287"/>
      <c r="K48" s="287"/>
      <c r="L48" s="287"/>
      <c r="M48" s="287"/>
      <c r="N48" s="287"/>
      <c r="O48" s="288"/>
      <c r="P48" s="190"/>
      <c r="Q48" s="78"/>
      <c r="R48" s="82"/>
      <c r="S48" s="43"/>
      <c r="T48" s="41"/>
      <c r="U48" s="41" t="e">
        <f>((F44-((E55*F44+C56+D56)-E55)/E55))*E48</f>
        <v>#VALUE!</v>
      </c>
      <c r="V48" t="e">
        <f>H45*E48</f>
        <v>#VALUE!</v>
      </c>
      <c r="W48" s="5">
        <f>IFERROR(IF(E48=0,0,E48*H44),0)</f>
        <v>0</v>
      </c>
      <c r="X48" s="184">
        <f>IF(E48=0,0,E48*F43)</f>
        <v>0</v>
      </c>
      <c r="Y48" s="184">
        <f t="shared" si="7"/>
        <v>0</v>
      </c>
      <c r="AA48" s="40"/>
      <c r="AB48" s="41"/>
      <c r="AC48"/>
      <c r="AD48" s="50" t="s">
        <v>210</v>
      </c>
      <c r="AE48" s="50" t="s">
        <v>165</v>
      </c>
      <c r="AF48" s="50" t="s">
        <v>186</v>
      </c>
      <c r="AG48" s="50" t="s">
        <v>166</v>
      </c>
      <c r="AH48" s="50" t="s">
        <v>184</v>
      </c>
      <c r="AI48" s="50" t="s">
        <v>188</v>
      </c>
      <c r="AJ48" s="50" t="s">
        <v>211</v>
      </c>
    </row>
    <row r="49" spans="1:36" ht="15">
      <c r="A49" s="5" t="s">
        <v>46</v>
      </c>
      <c r="B49" s="196">
        <f t="shared" si="6"/>
        <v>0</v>
      </c>
      <c r="C49" s="196">
        <f t="shared" si="5"/>
        <v>0</v>
      </c>
      <c r="D49" s="196"/>
      <c r="E49" s="215"/>
      <c r="F49" s="95"/>
      <c r="G49" s="286"/>
      <c r="H49" s="287"/>
      <c r="I49" s="287"/>
      <c r="J49" s="287"/>
      <c r="K49" s="287"/>
      <c r="L49" s="287"/>
      <c r="M49" s="287"/>
      <c r="N49" s="287"/>
      <c r="O49" s="288"/>
      <c r="P49" s="191"/>
      <c r="Q49" s="78"/>
      <c r="R49" s="82"/>
      <c r="S49" s="43"/>
      <c r="T49" s="41"/>
      <c r="U49" s="41" t="e">
        <f>((F44-((E55*F44+C56+D56)-E55)/E55))*E49</f>
        <v>#VALUE!</v>
      </c>
      <c r="V49" t="e">
        <f>H45*E49</f>
        <v>#VALUE!</v>
      </c>
      <c r="W49" s="5">
        <f>IFERROR(IF(E49=0,0,E49*H44),0)</f>
        <v>0</v>
      </c>
      <c r="X49" s="184">
        <f>IF(E49=0,0,E49*F43)</f>
        <v>0</v>
      </c>
      <c r="Y49" s="184">
        <f t="shared" si="7"/>
        <v>0</v>
      </c>
      <c r="AA49" t="s">
        <v>180</v>
      </c>
      <c r="AB49" t="s">
        <v>175</v>
      </c>
      <c r="AC49"/>
      <c r="AD49" t="s">
        <v>159</v>
      </c>
      <c r="AE49" t="s">
        <v>159</v>
      </c>
      <c r="AF49" t="s">
        <v>167</v>
      </c>
      <c r="AG49" s="181" t="s">
        <v>174</v>
      </c>
      <c r="AH49" s="184" t="str">
        <f>IF(NOT(ISERROR(MATCH("Selvfinansieret",B42,0))),"",IF(NOT(ISERROR(MATCH(B42,{"ABER"},0))),AE49,IF(NOT(ISERROR(MATCH(B42,{"GBER"},0))),AF49,IF(NOT(ISERROR(MATCH(B42,{"FIBER"},0))),AG49,IF(NOT(ISERROR(MATCH(B42,{"Ej statsstøtte"},0))),AD49,"")))))</f>
        <v/>
      </c>
      <c r="AI49" s="182" t="s">
        <v>165</v>
      </c>
    </row>
    <row r="50" spans="1:36" ht="15">
      <c r="A50" s="5" t="s">
        <v>2</v>
      </c>
      <c r="B50" s="196">
        <f t="shared" si="6"/>
        <v>0</v>
      </c>
      <c r="C50" s="196">
        <f t="shared" si="5"/>
        <v>0</v>
      </c>
      <c r="D50" s="196"/>
      <c r="E50" s="215"/>
      <c r="F50" s="95"/>
      <c r="G50" s="286"/>
      <c r="H50" s="287"/>
      <c r="I50" s="287"/>
      <c r="J50" s="287"/>
      <c r="K50" s="287"/>
      <c r="L50" s="287"/>
      <c r="M50" s="287"/>
      <c r="N50" s="287"/>
      <c r="O50" s="288"/>
      <c r="P50" s="191"/>
      <c r="Q50" s="78"/>
      <c r="R50" s="82"/>
      <c r="S50" s="43"/>
      <c r="T50" s="41"/>
      <c r="U50" s="41" t="e">
        <f>((F44-((E55*F44+C56+D56)-E55)/E55))*E50</f>
        <v>#VALUE!</v>
      </c>
      <c r="V50" t="e">
        <f>H45*E50</f>
        <v>#VALUE!</v>
      </c>
      <c r="W50" s="5">
        <f>IFERROR(IF(E50=0,0,E50*H44),0)</f>
        <v>0</v>
      </c>
      <c r="X50" s="184">
        <f>IF(E50=0,0,E50*F43)</f>
        <v>0</v>
      </c>
      <c r="Y50" s="184">
        <f t="shared" si="7"/>
        <v>0</v>
      </c>
      <c r="AA50" t="s">
        <v>68</v>
      </c>
      <c r="AB50" t="s">
        <v>176</v>
      </c>
      <c r="AC50"/>
      <c r="AD50" t="s">
        <v>160</v>
      </c>
      <c r="AE50" t="s">
        <v>160</v>
      </c>
      <c r="AF50" t="s">
        <v>168</v>
      </c>
      <c r="AG50" s="181" t="s">
        <v>161</v>
      </c>
      <c r="AH50" s="184" t="str">
        <f>IF(NOT(ISERROR(MATCH("Selvfinansieret",B42,0))),"",IF(NOT(ISERROR(MATCH(B42,{"ABER"},0))),AE50,IF(NOT(ISERROR(MATCH(B42,{"GBER"},0))),AF50,IF(NOT(ISERROR(MATCH(B42,{"FIBER"},0))),AG50,IF(NOT(ISERROR(MATCH(B42,{"Ej statsstøtte"},0))),AD50,"")))))</f>
        <v/>
      </c>
      <c r="AI50" s="183" t="s">
        <v>186</v>
      </c>
    </row>
    <row r="51" spans="1:36" ht="15">
      <c r="A51" s="5" t="s">
        <v>14</v>
      </c>
      <c r="B51" s="196">
        <f t="shared" si="6"/>
        <v>0</v>
      </c>
      <c r="C51" s="196">
        <f t="shared" si="5"/>
        <v>0</v>
      </c>
      <c r="D51" s="196"/>
      <c r="E51" s="215"/>
      <c r="F51" s="95"/>
      <c r="G51" s="286"/>
      <c r="H51" s="287"/>
      <c r="I51" s="287"/>
      <c r="J51" s="287"/>
      <c r="K51" s="287"/>
      <c r="L51" s="287"/>
      <c r="M51" s="287"/>
      <c r="N51" s="287"/>
      <c r="O51" s="288"/>
      <c r="P51" s="190"/>
      <c r="Q51" s="78"/>
      <c r="R51" s="82"/>
      <c r="S51" s="43"/>
      <c r="T51" s="41"/>
      <c r="U51" s="41" t="e">
        <f>((F44-((E55*F44+C56+D56)-E55)/E55))*E51</f>
        <v>#VALUE!</v>
      </c>
      <c r="V51" t="e">
        <f>H45*E51</f>
        <v>#VALUE!</v>
      </c>
      <c r="W51" s="5">
        <f>IFERROR(IF(E51=0,0,E51*H44),0)</f>
        <v>0</v>
      </c>
      <c r="X51" s="184">
        <f>IF(E51=0,0,E51*F43)</f>
        <v>0</v>
      </c>
      <c r="Y51" s="184">
        <f t="shared" si="7"/>
        <v>0</v>
      </c>
      <c r="Z51" s="184"/>
      <c r="AA51" t="s">
        <v>181</v>
      </c>
      <c r="AB51"/>
      <c r="AC51"/>
      <c r="AD51" t="s">
        <v>161</v>
      </c>
      <c r="AE51" t="s">
        <v>161</v>
      </c>
      <c r="AF51" t="s">
        <v>169</v>
      </c>
      <c r="AG51" s="241" t="s">
        <v>187</v>
      </c>
      <c r="AH51" s="184" t="str">
        <f>IF(NOT(ISERROR(MATCH("Selvfinansieret",B42,0))),"",IF(NOT(ISERROR(MATCH(B42,{"ABER"},0))),AE51,IF(NOT(ISERROR(MATCH(B42,{"GBER"},0))),AF51,IF(NOT(ISERROR(MATCH(B42,{"FIBER"},0))),AG51,IF(NOT(ISERROR(MATCH(B42,{"Ej statsstøtte"},0))),AD51,"")))))</f>
        <v/>
      </c>
      <c r="AI51" s="183" t="s">
        <v>166</v>
      </c>
    </row>
    <row r="52" spans="1:36" ht="15.75" thickBot="1">
      <c r="A52" s="26" t="s">
        <v>83</v>
      </c>
      <c r="B52" s="196">
        <f t="shared" si="6"/>
        <v>0</v>
      </c>
      <c r="C52" s="196">
        <f t="shared" si="5"/>
        <v>0</v>
      </c>
      <c r="D52" s="196"/>
      <c r="E52" s="216"/>
      <c r="F52" s="95"/>
      <c r="G52" s="287"/>
      <c r="H52" s="287"/>
      <c r="I52" s="287"/>
      <c r="J52" s="287"/>
      <c r="K52" s="287"/>
      <c r="L52" s="287"/>
      <c r="M52" s="287"/>
      <c r="N52" s="287"/>
      <c r="O52" s="288"/>
      <c r="P52" s="190"/>
      <c r="Q52" s="78"/>
      <c r="R52" s="82"/>
      <c r="S52" s="43"/>
      <c r="T52" s="41"/>
      <c r="U52" s="41" t="e">
        <f>((F44-((E55*F44+C56+D56)-E55)/E55))*E52</f>
        <v>#VALUE!</v>
      </c>
      <c r="V52" t="e">
        <f>H45*E52</f>
        <v>#VALUE!</v>
      </c>
      <c r="W52" s="5">
        <f>IFERROR(IF(E52=0,0,E52*H44),0)</f>
        <v>0</v>
      </c>
      <c r="X52" s="184">
        <f>IF(E52=0,0,E52*F43)</f>
        <v>0</v>
      </c>
      <c r="Y52" s="184">
        <f t="shared" si="7"/>
        <v>0</v>
      </c>
      <c r="Z52" s="184"/>
      <c r="AA52" t="s">
        <v>87</v>
      </c>
      <c r="AB52"/>
      <c r="AC52"/>
      <c r="AD52" t="s">
        <v>162</v>
      </c>
      <c r="AE52" t="s">
        <v>162</v>
      </c>
      <c r="AF52" t="s">
        <v>170</v>
      </c>
      <c r="AG52" s="84" t="str">
        <f>""</f>
        <v/>
      </c>
      <c r="AH52" s="184" t="str">
        <f>IF(NOT(ISERROR(MATCH("Selvfinansieret",B42,0))),"",IF(NOT(ISERROR(MATCH(B42,{"ABER"},0))),AE52,IF(NOT(ISERROR(MATCH(B42,{"GBER"},0))),AF52,IF(NOT(ISERROR(MATCH(B42,{"FIBER"},0))),AG52,IF(NOT(ISERROR(MATCH(B42,{"Ej statsstøtte"},0))),AD52,"")))))</f>
        <v/>
      </c>
      <c r="AI52" s="83" t="s">
        <v>126</v>
      </c>
    </row>
    <row r="53" spans="1:36" ht="15">
      <c r="A53" s="98" t="s">
        <v>31</v>
      </c>
      <c r="B53" s="200">
        <f>SUM(B46+B47+B48+B49-B50-B51+B52)</f>
        <v>0</v>
      </c>
      <c r="C53" s="197">
        <f>SUM(C46+C47+C48+C49-C50-C51+C52)</f>
        <v>0</v>
      </c>
      <c r="D53" s="197"/>
      <c r="E53" s="200">
        <f>SUM(B53:C53)</f>
        <v>0</v>
      </c>
      <c r="F53" s="97"/>
      <c r="G53" s="286"/>
      <c r="H53" s="287"/>
      <c r="I53" s="287"/>
      <c r="J53" s="287"/>
      <c r="K53" s="287"/>
      <c r="L53" s="287"/>
      <c r="M53" s="287"/>
      <c r="N53" s="287"/>
      <c r="O53" s="288"/>
      <c r="P53" s="44"/>
      <c r="R53"/>
      <c r="S53"/>
      <c r="T53"/>
      <c r="U53" s="41" t="e">
        <f>((F44-((E55*F44+C56+D56)-E55)/E55))*E53</f>
        <v>#VALUE!</v>
      </c>
      <c r="V53" t="e">
        <f>H45*E53</f>
        <v>#VALUE!</v>
      </c>
      <c r="W53" s="5">
        <f>IFERROR(IF(E53=0,0,E53*H44),0)</f>
        <v>0</v>
      </c>
      <c r="X53" s="184">
        <f>IF(E53=0,0,E53*F43)</f>
        <v>0</v>
      </c>
      <c r="Y53" s="184" t="e">
        <f t="shared" si="7"/>
        <v>#VALUE!</v>
      </c>
      <c r="Z53" s="184"/>
      <c r="AA53" t="s">
        <v>209</v>
      </c>
      <c r="AB53"/>
      <c r="AC53"/>
      <c r="AD53" t="s">
        <v>172</v>
      </c>
      <c r="AE53" t="s">
        <v>163</v>
      </c>
      <c r="AF53" t="s">
        <v>171</v>
      </c>
      <c r="AG53" s="84" t="str">
        <f>""</f>
        <v/>
      </c>
      <c r="AH53" s="184" t="str">
        <f>IF(NOT(ISERROR(MATCH("Selvfinansieret",B42,0))),"",IF(NOT(ISERROR(MATCH(B42,{"ABER"},0))),AE53,IF(NOT(ISERROR(MATCH(B42,{"GBER"},0))),AF53,IF(NOT(ISERROR(MATCH(B42,{"FIBER"},0))),AG53,IF(NOT(ISERROR(MATCH(B42,{"Ej statsstøtte"},0))),AD53,"")))))</f>
        <v/>
      </c>
      <c r="AI53" s="83" t="s">
        <v>127</v>
      </c>
    </row>
    <row r="54" spans="1:36" ht="15.75" thickBot="1">
      <c r="A54" s="33" t="s">
        <v>1</v>
      </c>
      <c r="B54" s="198">
        <f>IFERROR(IF(E54=0,0,Y54),0)</f>
        <v>0</v>
      </c>
      <c r="C54" s="196">
        <f>IFERROR(E54-B54,0)</f>
        <v>0</v>
      </c>
      <c r="D54" s="196"/>
      <c r="E54" s="216"/>
      <c r="F54" s="96"/>
      <c r="G54" s="286"/>
      <c r="H54" s="287"/>
      <c r="I54" s="287"/>
      <c r="J54" s="287"/>
      <c r="K54" s="287"/>
      <c r="L54" s="287"/>
      <c r="M54" s="287"/>
      <c r="N54" s="287"/>
      <c r="O54" s="288"/>
      <c r="P54" s="190"/>
      <c r="R54"/>
      <c r="S54"/>
      <c r="T54"/>
      <c r="U54" s="41" t="e">
        <f>((F44-((E55*F44+C56+D56)-E55)/E55))*E54</f>
        <v>#VALUE!</v>
      </c>
      <c r="V54" t="e">
        <f>H45*E54</f>
        <v>#VALUE!</v>
      </c>
      <c r="W54" s="5">
        <f>IFERROR(IF(E54=0,0,E54*H44),0)</f>
        <v>0</v>
      </c>
      <c r="X54" s="184">
        <f>IF(E54=0,0,E54*F43)</f>
        <v>0</v>
      </c>
      <c r="Y54" s="184">
        <f t="shared" si="7"/>
        <v>0</v>
      </c>
      <c r="Z54" s="184"/>
      <c r="AA54" s="40"/>
      <c r="AB54" s="41"/>
      <c r="AC54"/>
      <c r="AD54" t="s">
        <v>163</v>
      </c>
      <c r="AE54" t="s">
        <v>164</v>
      </c>
      <c r="AF54" t="s">
        <v>172</v>
      </c>
      <c r="AG54" s="84" t="str">
        <f>""</f>
        <v/>
      </c>
      <c r="AH54" s="184" t="str">
        <f>IF(NOT(ISERROR(MATCH("Selvfinansieret",B42,0))),"",IF(NOT(ISERROR(MATCH(B42,{"ABER"},0))),AE54,IF(NOT(ISERROR(MATCH(B42,{"GBER"},0))),AF54,IF(NOT(ISERROR(MATCH(B42,{"FIBER"},0))),AG54,IF(NOT(ISERROR(MATCH(B42,{"Ej statsstøtte"},0))),AD54,"")))))</f>
        <v/>
      </c>
      <c r="AI54" s="83" t="s">
        <v>128</v>
      </c>
    </row>
    <row r="55" spans="1:36" ht="15.75" thickBot="1">
      <c r="A55" s="167" t="s">
        <v>0</v>
      </c>
      <c r="B55" s="248">
        <f>IF(B53+B54&lt;=0,0,B53+B54)</f>
        <v>0</v>
      </c>
      <c r="C55" s="277">
        <f>IF(C53+C54-C56&lt;=0,0,C53+C54-C56)</f>
        <v>0</v>
      </c>
      <c r="D55" s="276"/>
      <c r="E55" s="201">
        <f>SUM(E46+E47+E48+E49-E50-E51+E52)+E54</f>
        <v>0</v>
      </c>
      <c r="F55" s="168"/>
      <c r="G55" s="289"/>
      <c r="H55" s="290"/>
      <c r="I55" s="290"/>
      <c r="J55" s="290"/>
      <c r="K55" s="290"/>
      <c r="L55" s="290"/>
      <c r="M55" s="290"/>
      <c r="N55" s="290"/>
      <c r="O55" s="291"/>
      <c r="P55" s="44"/>
      <c r="R55"/>
      <c r="S55"/>
      <c r="T55"/>
      <c r="U55" s="41" t="e">
        <f>((F44-((E55*F44+C56+D56)-E55)/E55))*E55</f>
        <v>#VALUE!</v>
      </c>
      <c r="V55" t="e">
        <f>H45*E55</f>
        <v>#VALUE!</v>
      </c>
      <c r="W55" s="5">
        <f>IFERROR(IF(E55=0,0,E55*H44),0)</f>
        <v>0</v>
      </c>
      <c r="Y55" s="184">
        <f t="shared" si="7"/>
        <v>0</v>
      </c>
      <c r="Z55" s="184"/>
      <c r="AA55" s="182"/>
      <c r="AB55" s="182"/>
      <c r="AC55"/>
      <c r="AD55" t="s">
        <v>164</v>
      </c>
      <c r="AE55" s="84" t="str">
        <f>""</f>
        <v/>
      </c>
      <c r="AF55" t="s">
        <v>161</v>
      </c>
      <c r="AG55" s="84" t="str">
        <f>""</f>
        <v/>
      </c>
      <c r="AH55" s="184" t="str">
        <f>IF(NOT(ISERROR(MATCH("Selvfinansieret",B42,0))),"",IF(NOT(ISERROR(MATCH(B42,{"ABER"},0))),AE55,IF(NOT(ISERROR(MATCH(B42,{"GBER"},0))),AF55,IF(NOT(ISERROR(MATCH(B42,{"FIBER"},0))),AG55,IF(NOT(ISERROR(MATCH(B42,{"Ej statsstøtte"},0))),AD55,"")))))</f>
        <v/>
      </c>
      <c r="AI55" s="41" t="s">
        <v>185</v>
      </c>
    </row>
    <row r="56" spans="1:36" s="24" customFormat="1" ht="15">
      <c r="A56" s="169" t="s">
        <v>151</v>
      </c>
      <c r="B56" s="247">
        <f>B55</f>
        <v>0</v>
      </c>
      <c r="C56" s="278"/>
      <c r="D56" s="278"/>
      <c r="E56" s="247">
        <f>SUM(B46+B47+B48+B49-B50-B51+B52)</f>
        <v>0</v>
      </c>
      <c r="F56" s="187"/>
      <c r="G56" s="166"/>
      <c r="H56" s="166"/>
      <c r="I56" s="166"/>
      <c r="J56" s="166"/>
      <c r="K56" s="166"/>
      <c r="L56" s="166"/>
      <c r="M56" s="166"/>
      <c r="N56" s="166"/>
      <c r="O56" s="166"/>
      <c r="P56" s="44"/>
      <c r="Q56"/>
      <c r="R56"/>
      <c r="S56"/>
      <c r="T56"/>
      <c r="U56"/>
      <c r="V56"/>
      <c r="W56"/>
      <c r="X56"/>
      <c r="Y56" s="184"/>
      <c r="Z56" s="184"/>
      <c r="AA56" s="78"/>
      <c r="AB56" s="183"/>
      <c r="AC56" s="41"/>
      <c r="AD56" t="s">
        <v>174</v>
      </c>
      <c r="AE56" s="5" t="str">
        <f>""</f>
        <v/>
      </c>
      <c r="AF56" s="84" t="s">
        <v>173</v>
      </c>
      <c r="AG56" s="84" t="str">
        <f>""</f>
        <v/>
      </c>
      <c r="AH56" s="184" t="str">
        <f>IF(NOT(ISERROR(MATCH("Selvfinansieret",B42,0))),"",IF(NOT(ISERROR(MATCH(B42,{"ABER"},0))),AE56,IF(NOT(ISERROR(MATCH(B42,{"GBER"},0))),AF56,IF(NOT(ISERROR(MATCH(B42,{"FIBER"},0))),AG56,IF(NOT(ISERROR(MATCH(B42,{"Ej statsstøtte"},0))),AD56,"")))))</f>
        <v/>
      </c>
      <c r="AI56" t="s">
        <v>212</v>
      </c>
      <c r="AJ56" s="5"/>
    </row>
    <row r="57" spans="1:36" s="24" customFormat="1" ht="15">
      <c r="A57" s="209"/>
      <c r="B57" s="210"/>
      <c r="C57" s="210"/>
      <c r="D57" s="210"/>
      <c r="E57" s="203"/>
      <c r="F57" s="165"/>
      <c r="G57" s="166"/>
      <c r="H57" s="166"/>
      <c r="I57" s="166"/>
      <c r="J57" s="166"/>
      <c r="K57" s="166"/>
      <c r="L57" s="166"/>
      <c r="M57" s="166"/>
      <c r="N57" s="166"/>
      <c r="O57" s="166"/>
      <c r="P57" s="44"/>
      <c r="Q57"/>
      <c r="R57"/>
      <c r="S57"/>
      <c r="T57"/>
      <c r="U57"/>
      <c r="V57"/>
      <c r="W57"/>
      <c r="X57"/>
      <c r="Y57" s="184"/>
      <c r="Z57" s="184"/>
      <c r="AA57" s="184"/>
      <c r="AD57" t="s">
        <v>187</v>
      </c>
      <c r="AE57" s="24" t="str">
        <f>""</f>
        <v/>
      </c>
      <c r="AF57" s="24" t="str">
        <f>""</f>
        <v/>
      </c>
      <c r="AG57" s="84" t="str">
        <f>""</f>
        <v/>
      </c>
      <c r="AH57" s="184" t="str">
        <f>IF(NOT(ISERROR(MATCH("Selvfinansieret",B42,0))),"",IF(NOT(ISERROR(MATCH(B42,{"ABER"},0))),AE57,IF(NOT(ISERROR(MATCH(B42,{"GBER"},0))),AF57,IF(NOT(ISERROR(MATCH(B42,{"FIBER"},0))),AG57,IF(NOT(ISERROR(MATCH(B42,{"Ej statsstøtte"},0))),AD57,"")))))</f>
        <v/>
      </c>
    </row>
    <row r="58" spans="1:36" s="24" customFormat="1" ht="15">
      <c r="A58" s="163"/>
      <c r="B58" s="164"/>
      <c r="C58" s="164"/>
      <c r="D58" s="164"/>
      <c r="E58" s="192" t="s">
        <v>183</v>
      </c>
      <c r="F58" s="193" t="str">
        <f>F43</f>
        <v/>
      </c>
      <c r="G58" s="165"/>
      <c r="H58" s="166"/>
      <c r="I58" s="166"/>
      <c r="J58" s="166"/>
      <c r="K58" s="166"/>
      <c r="L58" s="166"/>
      <c r="M58" s="166"/>
      <c r="N58" s="166"/>
      <c r="O58" s="166"/>
      <c r="P58" s="166"/>
      <c r="Q58" s="44"/>
      <c r="R58"/>
      <c r="S58"/>
      <c r="T58"/>
      <c r="U58"/>
      <c r="V58"/>
      <c r="W58"/>
      <c r="X58"/>
      <c r="Y58"/>
      <c r="Z58" s="184"/>
      <c r="AA58" s="5"/>
      <c r="AB58" s="5"/>
      <c r="AC58" s="5"/>
    </row>
    <row r="59" spans="1:36" s="24" customFormat="1" ht="30">
      <c r="A59" s="163"/>
      <c r="B59" s="164"/>
      <c r="C59" s="164"/>
      <c r="D59" s="164"/>
      <c r="E59" s="244" t="s">
        <v>215</v>
      </c>
      <c r="F59" s="193" t="str">
        <f>IFERROR(B55/E55,"")</f>
        <v/>
      </c>
      <c r="G59" s="165"/>
      <c r="H59" s="166"/>
      <c r="I59" s="166"/>
      <c r="J59" s="166"/>
      <c r="K59" s="166"/>
      <c r="L59" s="166"/>
      <c r="M59" s="166"/>
      <c r="N59" s="166"/>
      <c r="O59" s="166"/>
      <c r="P59" s="166"/>
      <c r="Q59" s="44"/>
      <c r="R59"/>
      <c r="S59"/>
      <c r="T59"/>
      <c r="U59"/>
      <c r="V59"/>
      <c r="W59"/>
      <c r="X59"/>
      <c r="Y59"/>
      <c r="Z59" s="184"/>
      <c r="AA59" s="5"/>
      <c r="AB59" s="5"/>
      <c r="AC59" s="5"/>
    </row>
    <row r="60" spans="1:36" ht="15">
      <c r="A60" s="34"/>
      <c r="B60" s="35"/>
      <c r="C60" s="35"/>
      <c r="D60" s="35"/>
      <c r="E60" s="36" t="s">
        <v>69</v>
      </c>
      <c r="F60" s="99">
        <f>IF(NOT(ISERROR(MATCH("Ej statsstøtte",B42,0))),0,IFERROR(E54/E53,0))</f>
        <v>0</v>
      </c>
      <c r="G60" s="242"/>
      <c r="H60" s="4"/>
      <c r="I60" s="4"/>
      <c r="J60" s="4"/>
      <c r="K60" s="4"/>
      <c r="L60" s="4"/>
      <c r="M60" s="4"/>
      <c r="N60" s="4"/>
      <c r="O60" s="4"/>
      <c r="P60" s="4"/>
      <c r="R60"/>
      <c r="S60"/>
      <c r="T60"/>
      <c r="U60"/>
      <c r="W60"/>
      <c r="Y60"/>
    </row>
    <row r="61" spans="1:36" ht="15">
      <c r="A61" s="74" t="s">
        <v>79</v>
      </c>
      <c r="B61" s="75">
        <f>IFERROR(E55/$E$15,0)</f>
        <v>0</v>
      </c>
      <c r="C61" s="35"/>
      <c r="D61" s="35"/>
      <c r="E61" s="50" t="s">
        <v>70</v>
      </c>
      <c r="F61" s="99">
        <f>IFERROR(E54/E46,0)</f>
        <v>0</v>
      </c>
      <c r="H61" s="4"/>
      <c r="I61" s="4"/>
      <c r="J61" s="4"/>
      <c r="K61" s="4"/>
      <c r="L61" s="4"/>
      <c r="M61" s="4"/>
      <c r="N61" s="4"/>
      <c r="O61" s="4"/>
      <c r="P61" s="4"/>
      <c r="R61"/>
      <c r="S61"/>
      <c r="T61"/>
      <c r="U61"/>
      <c r="W61"/>
      <c r="Y61"/>
    </row>
    <row r="62" spans="1:36" ht="15">
      <c r="A62" s="73"/>
      <c r="B62" s="76"/>
      <c r="E62" s="50"/>
      <c r="H62" s="4"/>
      <c r="I62" s="4"/>
      <c r="J62" s="4"/>
      <c r="K62" s="4"/>
      <c r="L62" s="4"/>
      <c r="M62" s="4"/>
      <c r="N62" s="4"/>
      <c r="O62" s="4"/>
      <c r="P62" s="4"/>
      <c r="R62"/>
      <c r="S62"/>
      <c r="T62"/>
      <c r="U62"/>
      <c r="W62"/>
      <c r="Y62"/>
      <c r="AD62"/>
    </row>
    <row r="63" spans="1:36" ht="15">
      <c r="A63" s="29" t="s">
        <v>34</v>
      </c>
      <c r="B63" s="1"/>
      <c r="C63" s="206" t="s">
        <v>49</v>
      </c>
      <c r="D63" s="206"/>
      <c r="E63" s="30" t="s">
        <v>37</v>
      </c>
      <c r="F63" s="204"/>
      <c r="G63" s="184"/>
      <c r="H63" s="205"/>
      <c r="I63" s="207"/>
      <c r="J63" s="184"/>
      <c r="K63" s="184"/>
      <c r="L63" s="184"/>
      <c r="M63" s="184"/>
      <c r="R63" s="48"/>
      <c r="S63" s="79"/>
      <c r="T63" s="183"/>
      <c r="W63" s="5"/>
      <c r="X63" s="83"/>
      <c r="AA63" s="184" t="str">
        <f>IF(NOT(ISERROR(MATCH("Selvfinansieret",B64,0))),"",IF(NOT(ISERROR(MATCH(B64,{"ABER"},0))),IF(X63=0,"",X63),IF(NOT(ISERROR(MATCH(B64,{"GEBER"},0))),IF(AG78=0,"",AG78),IF(NOT(ISERROR(MATCH(B64,{"FIBER"},0))),IF(Z63=0,"",Z63),""))))</f>
        <v/>
      </c>
      <c r="AF63" s="184"/>
    </row>
    <row r="64" spans="1:36" ht="15">
      <c r="A64" s="29" t="s">
        <v>207</v>
      </c>
      <c r="B64" s="31"/>
      <c r="C64" s="206"/>
      <c r="D64" s="206"/>
      <c r="E64" s="30" t="s">
        <v>177</v>
      </c>
      <c r="F64" s="31" t="str">
        <f>IF(ISBLANK($F$19),"Projektform skal vælges ved hovedansøger",$F$19)</f>
        <v>Projektform skal vælges ved hovedansøger</v>
      </c>
      <c r="G64" s="184"/>
      <c r="H64" s="205"/>
      <c r="I64" s="207"/>
      <c r="J64" s="184"/>
      <c r="K64" s="184"/>
      <c r="L64" s="184"/>
      <c r="M64" s="184"/>
      <c r="R64" s="48"/>
      <c r="S64" s="79"/>
      <c r="T64" s="83"/>
      <c r="W64" s="5"/>
      <c r="X64" s="83"/>
      <c r="Y64" s="84"/>
      <c r="AA64" s="184"/>
      <c r="AF64" s="184"/>
    </row>
    <row r="65" spans="1:36" ht="30">
      <c r="A65" s="30" t="s">
        <v>35</v>
      </c>
      <c r="B65" s="31"/>
      <c r="C65" s="30"/>
      <c r="D65" s="30"/>
      <c r="E65" s="217" t="s">
        <v>36</v>
      </c>
      <c r="F65" s="218" t="str">
        <f>IFERROR(IF(NOT(ISERROR(MATCH(B64,{"ABER"},0))),INDEX(ABER_Tilskudsprocent_liste[#All],MATCH(B65,ABER_Tilskudsprocent_liste[[#All],[Typer af projekter og aktiviteter/ virksomhedsstørrelse]],0),MATCH(AA67,ABER_Tilskudsprocent_liste[#Headers],0)),IF(NOT(ISERROR(MATCH(B64,{"GBER"},0))),INDEX(GEBER_Tilskudsprocent_liste[#All],MATCH(B65,GEBER_Tilskudsprocent_liste[[#All],[Typer af projekter og aktiviteter/ virksomhedsstørrelse]],0),MATCH(AA67,GEBER_Tilskudsprocent_liste[#Headers],0)),IF(NOT(ISERROR(MATCH(B64,{"FIBER"},0))),INDEX(FIBER_Tilskudsprocent_liste[#All],MATCH(B65,FIBER_Tilskudsprocent_liste[[#All],[Typer af projekter og aktiviteter/ virksomhedsstørrelse]],0),MATCH(AA67,FIBER_Tilskudsprocent_liste[#Headers],0)),""))),"")</f>
        <v/>
      </c>
      <c r="G65" s="217" t="s">
        <v>213</v>
      </c>
      <c r="H65" s="249" t="s">
        <v>218</v>
      </c>
      <c r="I65" s="250"/>
      <c r="J65" s="251" t="s">
        <v>221</v>
      </c>
      <c r="K65" s="251"/>
      <c r="L65" s="184"/>
      <c r="M65" s="184"/>
      <c r="R65" s="49"/>
      <c r="S65" s="80"/>
      <c r="T65" s="83"/>
      <c r="W65" s="5"/>
      <c r="X65" s="186"/>
      <c r="AB65" s="83"/>
      <c r="AF65" s="184"/>
    </row>
    <row r="66" spans="1:36" ht="15">
      <c r="A66" s="29"/>
      <c r="B66" s="30"/>
      <c r="C66" s="30"/>
      <c r="D66" s="30"/>
      <c r="E66" s="217"/>
      <c r="F66" s="255" t="str">
        <f>IFERROR(IF(NOT(ISERROR(MATCH(B64,{"ABER"},0))),INDEX(ABER_Tilskudsprocent_liste[#All],MATCH(B65,ABER_Tilskudsprocent_liste[[#All],[Typer af projekter og aktiviteter/ virksomhedsstørrelse]],0),MATCH(AA67,ABER_Tilskudsprocent_liste[#Headers],0)),IF(NOT(ISERROR(MATCH(B64,{"GBER"},0))),INDEX(GEBER_Tilskudsprocent_liste[#All],MATCH(B65,GEBER_Tilskudsprocent_liste[[#All],[Typer af projekter og aktiviteter/ virksomhedsstørrelse]],0),MATCH(AA67,GEBER_Tilskudsprocent_liste[#Headers],0)),IF(NOT(ISERROR(MATCH(B64,{"FIBER"},0))),INDEX(FIBER_Tilskudsprocent_liste[#All],MATCH(B65,FIBER_Tilskudsprocent_liste[[#All],[Typer af projekter og aktiviteter/ virksomhedsstørrelse]],0),MATCH(AA67,FIBER_Tilskudsprocent_liste[#Headers],0)),""))),"")</f>
        <v/>
      </c>
      <c r="G66" s="252"/>
      <c r="H66" s="251" t="str">
        <f>IFERROR(IF(E77*(1-F66)-C78&lt;0,F66-((E77*F66+C78)-E77)/E77,""),"")</f>
        <v/>
      </c>
      <c r="I66" s="251" t="str">
        <f>IFERROR(IF(D78&lt;&gt;0,IF(D78=E77,0,IF(C78&gt;0,(F66-D78/E77)-H66,"HA")),IF(E77*(1-F66)-C78&lt;0,((F66-((E77*F66+C78+D78)-E77)/E77)),"")),"")</f>
        <v/>
      </c>
      <c r="J66" s="253" t="e">
        <f>I66-H67</f>
        <v>#VALUE!</v>
      </c>
      <c r="K66" s="251"/>
      <c r="L66" s="184"/>
      <c r="M66" s="184"/>
      <c r="R66" s="49"/>
      <c r="S66" s="80"/>
      <c r="T66" s="83"/>
      <c r="U66" s="41" t="s">
        <v>220</v>
      </c>
      <c r="V66" t="s">
        <v>219</v>
      </c>
      <c r="W66" s="184" t="s">
        <v>217</v>
      </c>
      <c r="X66" s="184" t="s">
        <v>216</v>
      </c>
      <c r="Y66" s="184" t="s">
        <v>182</v>
      </c>
      <c r="AA66" s="42" t="s">
        <v>179</v>
      </c>
      <c r="AB66" s="46" t="s">
        <v>177</v>
      </c>
      <c r="AC66"/>
    </row>
    <row r="67" spans="1:36" ht="15.75" thickBot="1">
      <c r="A67" s="37"/>
      <c r="B67" s="27" t="s">
        <v>85</v>
      </c>
      <c r="C67" s="27" t="s">
        <v>208</v>
      </c>
      <c r="D67" s="27" t="s">
        <v>214</v>
      </c>
      <c r="E67" s="27" t="s">
        <v>0</v>
      </c>
      <c r="F67" s="28" t="s">
        <v>13</v>
      </c>
      <c r="G67" s="208"/>
      <c r="H67" s="254" t="e">
        <f>(F66-D78/E77)</f>
        <v>#VALUE!</v>
      </c>
      <c r="I67" s="252"/>
      <c r="J67" s="208"/>
      <c r="K67" s="252"/>
      <c r="L67" s="208"/>
      <c r="M67" s="208"/>
      <c r="N67" s="4"/>
      <c r="O67" s="4"/>
      <c r="P67" s="189"/>
      <c r="Q67" s="42"/>
      <c r="R67" s="81"/>
      <c r="S67" s="41"/>
      <c r="T67" s="41"/>
      <c r="U67"/>
      <c r="V67" s="5"/>
      <c r="W67" s="184"/>
      <c r="X67" s="184"/>
      <c r="Z67" s="83"/>
      <c r="AA67" s="40" t="str">
        <f>CONCATENATE(F63," - ",AB67)</f>
        <v xml:space="preserve"> - Projektform skal vælges ved hovedansøger</v>
      </c>
      <c r="AB67" t="str">
        <f>F64</f>
        <v>Projektform skal vælges ved hovedansøger</v>
      </c>
      <c r="AC67"/>
    </row>
    <row r="68" spans="1:36" ht="15" customHeight="1">
      <c r="A68" s="5" t="s">
        <v>82</v>
      </c>
      <c r="B68" s="196">
        <f>IFERROR(IF(E68=0,0,Y68),0)</f>
        <v>0</v>
      </c>
      <c r="C68" s="196">
        <f t="shared" ref="C68:C74" si="8">IFERROR(E68-B68,0)</f>
        <v>0</v>
      </c>
      <c r="D68" s="196"/>
      <c r="E68" s="215"/>
      <c r="F68" s="32"/>
      <c r="G68" s="283"/>
      <c r="H68" s="284"/>
      <c r="I68" s="284"/>
      <c r="J68" s="284"/>
      <c r="K68" s="284"/>
      <c r="L68" s="284"/>
      <c r="M68" s="284"/>
      <c r="N68" s="284"/>
      <c r="O68" s="285"/>
      <c r="P68" s="190"/>
      <c r="Q68" s="45"/>
      <c r="R68" s="78"/>
      <c r="S68" s="41"/>
      <c r="T68" s="41"/>
      <c r="U68" s="41" t="e">
        <f>((F66-((E77*F66+C78)-E77)/E77))*E68</f>
        <v>#VALUE!</v>
      </c>
      <c r="V68" t="e">
        <f>H67*E68</f>
        <v>#VALUE!</v>
      </c>
      <c r="W68" s="5">
        <f>IFERROR(IF(E68=0,0,E68*H66),0)</f>
        <v>0</v>
      </c>
      <c r="X68" s="184">
        <f>IF(E68=0,0,E68*F65)</f>
        <v>0</v>
      </c>
      <c r="Y68" s="184">
        <f>IF(NOT(ISERROR(MATCH("Selvfinansieret",B$64,0))),0,IF(OR(NOT(ISERROR(MATCH("Ej statsstøtte",B$64,0))),NOT(ISERROR(MATCH(B$64,AI74:AI76,0)))),E68,IF(AND(D78=0,C78=0),X68,IF(AND(D78&gt;0,C78=0),V68,IF(AND(D78&gt;0,C78&gt;0,V68=0),0,IF(AND(W68&lt;&gt;0,W68&lt;V68),W68,V68))))))</f>
        <v>0</v>
      </c>
      <c r="AA68" s="40"/>
      <c r="AB68" s="41"/>
      <c r="AC68"/>
      <c r="AE68" s="292" t="s">
        <v>178</v>
      </c>
      <c r="AF68" s="292"/>
      <c r="AG68" s="292"/>
    </row>
    <row r="69" spans="1:36" ht="15">
      <c r="A69" s="5" t="s">
        <v>3</v>
      </c>
      <c r="B69" s="196">
        <f t="shared" ref="B69:B74" si="9">IFERROR(IF(E69=0,0,Y69),0)</f>
        <v>0</v>
      </c>
      <c r="C69" s="196">
        <f t="shared" si="8"/>
        <v>0</v>
      </c>
      <c r="D69" s="196"/>
      <c r="E69" s="215"/>
      <c r="F69" s="95"/>
      <c r="G69" s="286"/>
      <c r="H69" s="287"/>
      <c r="I69" s="287"/>
      <c r="J69" s="287"/>
      <c r="K69" s="287"/>
      <c r="L69" s="287"/>
      <c r="M69" s="287"/>
      <c r="N69" s="287"/>
      <c r="O69" s="288"/>
      <c r="P69" s="190"/>
      <c r="Q69" s="78"/>
      <c r="R69" s="82"/>
      <c r="S69" s="43"/>
      <c r="T69" s="41"/>
      <c r="U69" s="41" t="e">
        <f>((F66-((E77*F66+C78+D78)-E77)/E77))*E69</f>
        <v>#VALUE!</v>
      </c>
      <c r="V69" t="e">
        <f>H67*E69</f>
        <v>#VALUE!</v>
      </c>
      <c r="W69" s="5">
        <f>IFERROR(IF(E69=0,0,E69*H66),0)</f>
        <v>0</v>
      </c>
      <c r="X69" s="184">
        <f>IF(E69=0,0,E69*F65)</f>
        <v>0</v>
      </c>
      <c r="Y69" s="184">
        <f t="shared" ref="Y69:Y77" si="10">IF(NOT(ISERROR(MATCH("Selvfinansieret",B$64,0))),0,IF(OR(NOT(ISERROR(MATCH("Ej statsstøtte",B$64,0))),NOT(ISERROR(MATCH(B$64,AI75:AI77,0)))),E69,IF(AND(D79=0,C79=0),X69,IF(AND(D79&gt;0,C79=0),V69,IF(AND(D79&gt;0,C79&gt;0,V69=0),0,IF(AND(W69&lt;&gt;0,W69&lt;V69),W69,V69))))))</f>
        <v>0</v>
      </c>
      <c r="AA69" s="40"/>
      <c r="AB69" s="41"/>
      <c r="AC69"/>
    </row>
    <row r="70" spans="1:36" ht="15">
      <c r="A70" s="5" t="s">
        <v>84</v>
      </c>
      <c r="B70" s="196">
        <f t="shared" si="9"/>
        <v>0</v>
      </c>
      <c r="C70" s="196">
        <f t="shared" si="8"/>
        <v>0</v>
      </c>
      <c r="D70" s="196"/>
      <c r="E70" s="215"/>
      <c r="F70" s="95"/>
      <c r="G70" s="286"/>
      <c r="H70" s="287"/>
      <c r="I70" s="287"/>
      <c r="J70" s="287"/>
      <c r="K70" s="287"/>
      <c r="L70" s="287"/>
      <c r="M70" s="287"/>
      <c r="N70" s="287"/>
      <c r="O70" s="288"/>
      <c r="P70" s="190"/>
      <c r="Q70" s="78"/>
      <c r="R70" s="82"/>
      <c r="S70" s="43"/>
      <c r="T70" s="41"/>
      <c r="U70" s="41" t="e">
        <f>((F66-((E77*F66+C78+D78)-E77)/E77))*E70</f>
        <v>#VALUE!</v>
      </c>
      <c r="V70" t="e">
        <f>H67*E70</f>
        <v>#VALUE!</v>
      </c>
      <c r="W70" s="5">
        <f>IFERROR(IF(E70=0,0,E70*H66),0)</f>
        <v>0</v>
      </c>
      <c r="X70" s="184">
        <f>IF(E70=0,0,E70*F65)</f>
        <v>0</v>
      </c>
      <c r="Y70" s="184">
        <f t="shared" si="10"/>
        <v>0</v>
      </c>
      <c r="AA70" s="40"/>
      <c r="AB70" s="41"/>
      <c r="AC70"/>
      <c r="AD70" s="50" t="s">
        <v>210</v>
      </c>
      <c r="AE70" s="50" t="s">
        <v>165</v>
      </c>
      <c r="AF70" s="50" t="s">
        <v>186</v>
      </c>
      <c r="AG70" s="50" t="s">
        <v>166</v>
      </c>
      <c r="AH70" s="50" t="s">
        <v>184</v>
      </c>
      <c r="AI70" s="50" t="s">
        <v>188</v>
      </c>
      <c r="AJ70" s="50" t="s">
        <v>211</v>
      </c>
    </row>
    <row r="71" spans="1:36" ht="15">
      <c r="A71" s="5" t="s">
        <v>46</v>
      </c>
      <c r="B71" s="196">
        <f t="shared" si="9"/>
        <v>0</v>
      </c>
      <c r="C71" s="196">
        <f t="shared" si="8"/>
        <v>0</v>
      </c>
      <c r="D71" s="196"/>
      <c r="E71" s="215"/>
      <c r="F71" s="95"/>
      <c r="G71" s="286"/>
      <c r="H71" s="287"/>
      <c r="I71" s="287"/>
      <c r="J71" s="287"/>
      <c r="K71" s="287"/>
      <c r="L71" s="287"/>
      <c r="M71" s="287"/>
      <c r="N71" s="287"/>
      <c r="O71" s="288"/>
      <c r="P71" s="191"/>
      <c r="Q71" s="78"/>
      <c r="R71" s="82"/>
      <c r="S71" s="43"/>
      <c r="T71" s="41"/>
      <c r="U71" s="41" t="e">
        <f>((F66-((E77*F66+C78+D78)-E77)/E77))*E71</f>
        <v>#VALUE!</v>
      </c>
      <c r="V71" t="e">
        <f>H67*E71</f>
        <v>#VALUE!</v>
      </c>
      <c r="W71" s="5">
        <f>IFERROR(IF(E71=0,0,E71*H66),0)</f>
        <v>0</v>
      </c>
      <c r="X71" s="184">
        <f>IF(E71=0,0,E71*F65)</f>
        <v>0</v>
      </c>
      <c r="Y71" s="184">
        <f t="shared" si="10"/>
        <v>0</v>
      </c>
      <c r="AA71" t="s">
        <v>180</v>
      </c>
      <c r="AB71" t="s">
        <v>175</v>
      </c>
      <c r="AC71"/>
      <c r="AD71" t="s">
        <v>159</v>
      </c>
      <c r="AE71" t="s">
        <v>159</v>
      </c>
      <c r="AF71" t="s">
        <v>167</v>
      </c>
      <c r="AG71" s="181" t="s">
        <v>174</v>
      </c>
      <c r="AH71" s="184" t="str">
        <f>IF(NOT(ISERROR(MATCH("Selvfinansieret",B64,0))),"",IF(NOT(ISERROR(MATCH(B64,{"ABER"},0))),AE71,IF(NOT(ISERROR(MATCH(B64,{"GBER"},0))),AF71,IF(NOT(ISERROR(MATCH(B64,{"FIBER"},0))),AG71,IF(NOT(ISERROR(MATCH(B64,{"Ej statsstøtte"},0))),AD71,"")))))</f>
        <v/>
      </c>
      <c r="AI71" s="182" t="s">
        <v>165</v>
      </c>
    </row>
    <row r="72" spans="1:36" ht="15">
      <c r="A72" s="5" t="s">
        <v>2</v>
      </c>
      <c r="B72" s="196">
        <f t="shared" si="9"/>
        <v>0</v>
      </c>
      <c r="C72" s="196">
        <f t="shared" si="8"/>
        <v>0</v>
      </c>
      <c r="D72" s="196"/>
      <c r="E72" s="215"/>
      <c r="F72" s="95"/>
      <c r="G72" s="286"/>
      <c r="H72" s="287"/>
      <c r="I72" s="287"/>
      <c r="J72" s="287"/>
      <c r="K72" s="287"/>
      <c r="L72" s="287"/>
      <c r="M72" s="287"/>
      <c r="N72" s="287"/>
      <c r="O72" s="288"/>
      <c r="P72" s="191"/>
      <c r="Q72" s="78"/>
      <c r="R72" s="82"/>
      <c r="S72" s="43"/>
      <c r="T72" s="41"/>
      <c r="U72" s="41" t="e">
        <f>((F66-((E77*F66+C78+D78)-E77)/E77))*E72</f>
        <v>#VALUE!</v>
      </c>
      <c r="V72" t="e">
        <f>H67*E72</f>
        <v>#VALUE!</v>
      </c>
      <c r="W72" s="5">
        <f>IFERROR(IF(E72=0,0,E72*H66),0)</f>
        <v>0</v>
      </c>
      <c r="X72" s="184">
        <f>IF(E72=0,0,E72*F65)</f>
        <v>0</v>
      </c>
      <c r="Y72" s="184">
        <f t="shared" si="10"/>
        <v>0</v>
      </c>
      <c r="AA72" t="s">
        <v>68</v>
      </c>
      <c r="AB72" t="s">
        <v>176</v>
      </c>
      <c r="AC72"/>
      <c r="AD72" t="s">
        <v>160</v>
      </c>
      <c r="AE72" t="s">
        <v>160</v>
      </c>
      <c r="AF72" t="s">
        <v>168</v>
      </c>
      <c r="AG72" s="181" t="s">
        <v>161</v>
      </c>
      <c r="AH72" s="184" t="str">
        <f>IF(NOT(ISERROR(MATCH("Selvfinansieret",B64,0))),"",IF(NOT(ISERROR(MATCH(B64,{"ABER"},0))),AE72,IF(NOT(ISERROR(MATCH(B64,{"GBER"},0))),AF72,IF(NOT(ISERROR(MATCH(B64,{"FIBER"},0))),AG72,IF(NOT(ISERROR(MATCH(B64,{"Ej statsstøtte"},0))),AD72,"")))))</f>
        <v/>
      </c>
      <c r="AI72" s="183" t="s">
        <v>186</v>
      </c>
    </row>
    <row r="73" spans="1:36" ht="15">
      <c r="A73" s="5" t="s">
        <v>14</v>
      </c>
      <c r="B73" s="196">
        <f t="shared" si="9"/>
        <v>0</v>
      </c>
      <c r="C73" s="196">
        <f t="shared" si="8"/>
        <v>0</v>
      </c>
      <c r="D73" s="196"/>
      <c r="E73" s="215"/>
      <c r="F73" s="95"/>
      <c r="G73" s="286"/>
      <c r="H73" s="287"/>
      <c r="I73" s="287"/>
      <c r="J73" s="287"/>
      <c r="K73" s="287"/>
      <c r="L73" s="287"/>
      <c r="M73" s="287"/>
      <c r="N73" s="287"/>
      <c r="O73" s="288"/>
      <c r="P73" s="190"/>
      <c r="Q73" s="78"/>
      <c r="R73" s="82"/>
      <c r="S73" s="43"/>
      <c r="T73" s="41"/>
      <c r="U73" s="41" t="e">
        <f>((F66-((E77*F66+C78+D78)-E77)/E77))*E73</f>
        <v>#VALUE!</v>
      </c>
      <c r="V73" t="e">
        <f>H67*E73</f>
        <v>#VALUE!</v>
      </c>
      <c r="W73" s="5">
        <f>IFERROR(IF(E73=0,0,E73*H66),0)</f>
        <v>0</v>
      </c>
      <c r="X73" s="184">
        <f>IF(E73=0,0,E73*F65)</f>
        <v>0</v>
      </c>
      <c r="Y73" s="184">
        <f t="shared" si="10"/>
        <v>0</v>
      </c>
      <c r="Z73" s="184"/>
      <c r="AA73" t="s">
        <v>181</v>
      </c>
      <c r="AB73"/>
      <c r="AC73"/>
      <c r="AD73" t="s">
        <v>161</v>
      </c>
      <c r="AE73" t="s">
        <v>161</v>
      </c>
      <c r="AF73" t="s">
        <v>169</v>
      </c>
      <c r="AG73" s="241" t="s">
        <v>187</v>
      </c>
      <c r="AH73" s="184" t="str">
        <f>IF(NOT(ISERROR(MATCH("Selvfinansieret",B64,0))),"",IF(NOT(ISERROR(MATCH(B64,{"ABER"},0))),AE73,IF(NOT(ISERROR(MATCH(B64,{"GBER"},0))),AF73,IF(NOT(ISERROR(MATCH(B64,{"FIBER"},0))),AG73,IF(NOT(ISERROR(MATCH(B64,{"Ej statsstøtte"},0))),AD73,"")))))</f>
        <v/>
      </c>
      <c r="AI73" s="183" t="s">
        <v>166</v>
      </c>
    </row>
    <row r="74" spans="1:36" ht="15.75" thickBot="1">
      <c r="A74" s="26" t="s">
        <v>83</v>
      </c>
      <c r="B74" s="196">
        <f t="shared" si="9"/>
        <v>0</v>
      </c>
      <c r="C74" s="196">
        <f t="shared" si="8"/>
        <v>0</v>
      </c>
      <c r="D74" s="196"/>
      <c r="E74" s="216"/>
      <c r="F74" s="95"/>
      <c r="G74" s="287"/>
      <c r="H74" s="287"/>
      <c r="I74" s="287"/>
      <c r="J74" s="287"/>
      <c r="K74" s="287"/>
      <c r="L74" s="287"/>
      <c r="M74" s="287"/>
      <c r="N74" s="287"/>
      <c r="O74" s="288"/>
      <c r="P74" s="190"/>
      <c r="Q74" s="78"/>
      <c r="R74" s="82"/>
      <c r="S74" s="43"/>
      <c r="T74" s="41"/>
      <c r="U74" s="41" t="e">
        <f>((F66-((E77*F66+C78+D78)-E77)/E77))*E74</f>
        <v>#VALUE!</v>
      </c>
      <c r="V74" t="e">
        <f>H67*E74</f>
        <v>#VALUE!</v>
      </c>
      <c r="W74" s="5">
        <f>IFERROR(IF(E74=0,0,E74*H66),0)</f>
        <v>0</v>
      </c>
      <c r="X74" s="184">
        <f>IF(E74=0,0,E74*F65)</f>
        <v>0</v>
      </c>
      <c r="Y74" s="184">
        <f t="shared" si="10"/>
        <v>0</v>
      </c>
      <c r="Z74" s="184"/>
      <c r="AA74" t="s">
        <v>87</v>
      </c>
      <c r="AB74"/>
      <c r="AC74"/>
      <c r="AD74" t="s">
        <v>162</v>
      </c>
      <c r="AE74" t="s">
        <v>162</v>
      </c>
      <c r="AF74" t="s">
        <v>170</v>
      </c>
      <c r="AG74" s="84" t="str">
        <f>""</f>
        <v/>
      </c>
      <c r="AH74" s="184" t="str">
        <f>IF(NOT(ISERROR(MATCH("Selvfinansieret",B64,0))),"",IF(NOT(ISERROR(MATCH(B64,{"ABER"},0))),AE74,IF(NOT(ISERROR(MATCH(B64,{"GBER"},0))),AF74,IF(NOT(ISERROR(MATCH(B64,{"FIBER"},0))),AG74,IF(NOT(ISERROR(MATCH(B64,{"Ej statsstøtte"},0))),AD74,"")))))</f>
        <v/>
      </c>
      <c r="AI74" s="83" t="s">
        <v>126</v>
      </c>
    </row>
    <row r="75" spans="1:36" ht="15">
      <c r="A75" s="98" t="s">
        <v>31</v>
      </c>
      <c r="B75" s="200">
        <f>SUM(B68+B69+B70+B71-B72-B73+B74)</f>
        <v>0</v>
      </c>
      <c r="C75" s="197">
        <f>SUM(C68+C69+C70+C71-C72-C73+C74)</f>
        <v>0</v>
      </c>
      <c r="D75" s="197"/>
      <c r="E75" s="200">
        <f>SUM(B75:C75)</f>
        <v>0</v>
      </c>
      <c r="F75" s="97"/>
      <c r="G75" s="286"/>
      <c r="H75" s="287"/>
      <c r="I75" s="287"/>
      <c r="J75" s="287"/>
      <c r="K75" s="287"/>
      <c r="L75" s="287"/>
      <c r="M75" s="287"/>
      <c r="N75" s="287"/>
      <c r="O75" s="288"/>
      <c r="P75" s="44"/>
      <c r="R75"/>
      <c r="S75"/>
      <c r="T75"/>
      <c r="U75" s="41" t="e">
        <f>((F66-((E77*F66+C78+D78)-E77)/E77))*E75</f>
        <v>#VALUE!</v>
      </c>
      <c r="V75" t="e">
        <f>H67*E75</f>
        <v>#VALUE!</v>
      </c>
      <c r="W75" s="5">
        <f>IFERROR(IF(E75=0,0,E75*H66),0)</f>
        <v>0</v>
      </c>
      <c r="X75" s="184">
        <f>IF(E75=0,0,E75*F65)</f>
        <v>0</v>
      </c>
      <c r="Y75" s="184" t="e">
        <f t="shared" si="10"/>
        <v>#VALUE!</v>
      </c>
      <c r="Z75" s="184"/>
      <c r="AA75" t="s">
        <v>209</v>
      </c>
      <c r="AB75"/>
      <c r="AC75"/>
      <c r="AD75" t="s">
        <v>172</v>
      </c>
      <c r="AE75" t="s">
        <v>163</v>
      </c>
      <c r="AF75" t="s">
        <v>171</v>
      </c>
      <c r="AG75" s="84" t="str">
        <f>""</f>
        <v/>
      </c>
      <c r="AH75" s="184" t="str">
        <f>IF(NOT(ISERROR(MATCH("Selvfinansieret",B64,0))),"",IF(NOT(ISERROR(MATCH(B64,{"ABER"},0))),AE75,IF(NOT(ISERROR(MATCH(B64,{"GBER"},0))),AF75,IF(NOT(ISERROR(MATCH(B64,{"FIBER"},0))),AG75,IF(NOT(ISERROR(MATCH(B64,{"Ej statsstøtte"},0))),AD75,"")))))</f>
        <v/>
      </c>
      <c r="AI75" s="83" t="s">
        <v>127</v>
      </c>
    </row>
    <row r="76" spans="1:36" ht="15.75" thickBot="1">
      <c r="A76" s="33" t="s">
        <v>1</v>
      </c>
      <c r="B76" s="198">
        <f>IFERROR(IF(E76=0,0,Y76),0)</f>
        <v>0</v>
      </c>
      <c r="C76" s="196">
        <f>IFERROR(E76-B76,0)</f>
        <v>0</v>
      </c>
      <c r="D76" s="196"/>
      <c r="E76" s="216"/>
      <c r="F76" s="96"/>
      <c r="G76" s="286"/>
      <c r="H76" s="287"/>
      <c r="I76" s="287"/>
      <c r="J76" s="287"/>
      <c r="K76" s="287"/>
      <c r="L76" s="287"/>
      <c r="M76" s="287"/>
      <c r="N76" s="287"/>
      <c r="O76" s="288"/>
      <c r="P76" s="190"/>
      <c r="R76"/>
      <c r="S76"/>
      <c r="T76"/>
      <c r="U76" s="41" t="e">
        <f>((F66-((E77*F66+C78+D78)-E77)/E77))*E76</f>
        <v>#VALUE!</v>
      </c>
      <c r="V76" t="e">
        <f>H67*E76</f>
        <v>#VALUE!</v>
      </c>
      <c r="W76" s="5">
        <f>IFERROR(IF(E76=0,0,E76*H66),0)</f>
        <v>0</v>
      </c>
      <c r="X76" s="184">
        <f>IF(E76=0,0,E76*F65)</f>
        <v>0</v>
      </c>
      <c r="Y76" s="184">
        <f t="shared" si="10"/>
        <v>0</v>
      </c>
      <c r="Z76" s="184"/>
      <c r="AA76" s="40"/>
      <c r="AB76" s="41"/>
      <c r="AC76"/>
      <c r="AD76" t="s">
        <v>163</v>
      </c>
      <c r="AE76" t="s">
        <v>164</v>
      </c>
      <c r="AF76" t="s">
        <v>172</v>
      </c>
      <c r="AG76" s="84" t="str">
        <f>""</f>
        <v/>
      </c>
      <c r="AH76" s="184" t="str">
        <f>IF(NOT(ISERROR(MATCH("Selvfinansieret",B64,0))),"",IF(NOT(ISERROR(MATCH(B64,{"ABER"},0))),AE76,IF(NOT(ISERROR(MATCH(B64,{"GBER"},0))),AF76,IF(NOT(ISERROR(MATCH(B64,{"FIBER"},0))),AG76,IF(NOT(ISERROR(MATCH(B64,{"Ej statsstøtte"},0))),AD76,"")))))</f>
        <v/>
      </c>
      <c r="AI76" s="83" t="s">
        <v>128</v>
      </c>
    </row>
    <row r="77" spans="1:36" ht="15.75" thickBot="1">
      <c r="A77" s="167" t="s">
        <v>0</v>
      </c>
      <c r="B77" s="248">
        <f>IF(B75+B76&lt;=0,0,B75+B76)</f>
        <v>0</v>
      </c>
      <c r="C77" s="248">
        <f>IF(C75+C76-C78&lt;=0,0,C75+C76-C78)</f>
        <v>0</v>
      </c>
      <c r="D77" s="276"/>
      <c r="E77" s="201">
        <f>SUM(E68+E69+E70+E71-E72-E73+E74)+E76</f>
        <v>0</v>
      </c>
      <c r="F77" s="168"/>
      <c r="G77" s="289"/>
      <c r="H77" s="290"/>
      <c r="I77" s="290"/>
      <c r="J77" s="290"/>
      <c r="K77" s="290"/>
      <c r="L77" s="290"/>
      <c r="M77" s="290"/>
      <c r="N77" s="290"/>
      <c r="O77" s="291"/>
      <c r="P77" s="44"/>
      <c r="R77"/>
      <c r="S77"/>
      <c r="T77"/>
      <c r="U77" s="41" t="e">
        <f>((F66-((E77*F66+C78+D78)-E77)/E77))*E77</f>
        <v>#VALUE!</v>
      </c>
      <c r="V77" t="e">
        <f>H67*E77</f>
        <v>#VALUE!</v>
      </c>
      <c r="W77" s="5">
        <f>IFERROR(IF(E77=0,0,E77*H66),0)</f>
        <v>0</v>
      </c>
      <c r="Y77" s="184">
        <f t="shared" si="10"/>
        <v>0</v>
      </c>
      <c r="Z77" s="184"/>
      <c r="AA77" s="182"/>
      <c r="AB77" s="182"/>
      <c r="AC77"/>
      <c r="AD77" t="s">
        <v>164</v>
      </c>
      <c r="AE77" s="84" t="str">
        <f>""</f>
        <v/>
      </c>
      <c r="AF77" t="s">
        <v>161</v>
      </c>
      <c r="AG77" s="84" t="str">
        <f>""</f>
        <v/>
      </c>
      <c r="AH77" s="184" t="str">
        <f>IF(NOT(ISERROR(MATCH("Selvfinansieret",B64,0))),"",IF(NOT(ISERROR(MATCH(B64,{"ABER"},0))),AE77,IF(NOT(ISERROR(MATCH(B64,{"GBER"},0))),AF77,IF(NOT(ISERROR(MATCH(B64,{"FIBER"},0))),AG77,IF(NOT(ISERROR(MATCH(B64,{"Ej statsstøtte"},0))),AD77,"")))))</f>
        <v/>
      </c>
      <c r="AI77" s="41" t="s">
        <v>185</v>
      </c>
    </row>
    <row r="78" spans="1:36" s="24" customFormat="1" ht="15">
      <c r="A78" s="169" t="s">
        <v>151</v>
      </c>
      <c r="B78" s="247">
        <f>B77</f>
        <v>0</v>
      </c>
      <c r="C78" s="279"/>
      <c r="D78" s="280"/>
      <c r="E78" s="247">
        <f>SUM(B68+B69+B70+B71-B72-B73+B74)</f>
        <v>0</v>
      </c>
      <c r="F78" s="187"/>
      <c r="G78" s="166"/>
      <c r="H78" s="166"/>
      <c r="I78" s="166"/>
      <c r="J78" s="166"/>
      <c r="K78" s="166"/>
      <c r="L78" s="166"/>
      <c r="M78" s="166"/>
      <c r="N78" s="166"/>
      <c r="O78" s="166"/>
      <c r="P78" s="44"/>
      <c r="Q78"/>
      <c r="R78"/>
      <c r="S78"/>
      <c r="T78"/>
      <c r="U78"/>
      <c r="V78"/>
      <c r="W78"/>
      <c r="X78"/>
      <c r="Y78" s="184"/>
      <c r="Z78" s="184"/>
      <c r="AA78" s="78"/>
      <c r="AB78" s="183"/>
      <c r="AC78" s="41"/>
      <c r="AD78" t="s">
        <v>174</v>
      </c>
      <c r="AE78" s="5" t="str">
        <f>""</f>
        <v/>
      </c>
      <c r="AF78" s="84" t="s">
        <v>173</v>
      </c>
      <c r="AG78" s="84" t="str">
        <f>""</f>
        <v/>
      </c>
      <c r="AH78" s="184" t="str">
        <f>IF(NOT(ISERROR(MATCH("Selvfinansieret",B64,0))),"",IF(NOT(ISERROR(MATCH(B64,{"ABER"},0))),AE78,IF(NOT(ISERROR(MATCH(B64,{"GBER"},0))),AF78,IF(NOT(ISERROR(MATCH(B64,{"FIBER"},0))),AG78,IF(NOT(ISERROR(MATCH(B64,{"Ej statsstøtte"},0))),AD78,"")))))</f>
        <v/>
      </c>
      <c r="AI78" t="s">
        <v>212</v>
      </c>
      <c r="AJ78" s="5"/>
    </row>
    <row r="79" spans="1:36" s="24" customFormat="1" ht="15">
      <c r="A79" s="209"/>
      <c r="B79" s="210"/>
      <c r="C79" s="210"/>
      <c r="D79" s="210"/>
      <c r="E79" s="203"/>
      <c r="F79" s="165"/>
      <c r="G79" s="166"/>
      <c r="H79" s="166"/>
      <c r="I79" s="166"/>
      <c r="J79" s="166"/>
      <c r="K79" s="166"/>
      <c r="L79" s="166"/>
      <c r="M79" s="166"/>
      <c r="N79" s="166"/>
      <c r="O79" s="166"/>
      <c r="P79" s="44"/>
      <c r="Q79"/>
      <c r="R79"/>
      <c r="S79"/>
      <c r="T79"/>
      <c r="U79"/>
      <c r="V79"/>
      <c r="W79"/>
      <c r="X79"/>
      <c r="Y79" s="184"/>
      <c r="Z79" s="184"/>
      <c r="AA79" s="184"/>
      <c r="AD79" t="s">
        <v>187</v>
      </c>
      <c r="AE79" s="24" t="str">
        <f>""</f>
        <v/>
      </c>
      <c r="AF79" s="24" t="str">
        <f>""</f>
        <v/>
      </c>
      <c r="AG79" s="84" t="str">
        <f>""</f>
        <v/>
      </c>
      <c r="AH79" s="184" t="str">
        <f>IF(NOT(ISERROR(MATCH("Selvfinansieret",B64,0))),"",IF(NOT(ISERROR(MATCH(B64,{"ABER"},0))),AE79,IF(NOT(ISERROR(MATCH(B64,{"GBER"},0))),AF79,IF(NOT(ISERROR(MATCH(B64,{"FIBER"},0))),AG79,IF(NOT(ISERROR(MATCH(B64,{"Ej statsstøtte"},0))),AD79,"")))))</f>
        <v/>
      </c>
    </row>
    <row r="80" spans="1:36" s="24" customFormat="1" ht="15">
      <c r="A80" s="163"/>
      <c r="B80" s="164"/>
      <c r="C80" s="164"/>
      <c r="D80" s="164"/>
      <c r="E80" s="192" t="s">
        <v>183</v>
      </c>
      <c r="F80" s="193" t="str">
        <f>F65</f>
        <v/>
      </c>
      <c r="G80" s="165"/>
      <c r="H80" s="166"/>
      <c r="I80" s="166"/>
      <c r="J80" s="166"/>
      <c r="K80" s="166"/>
      <c r="L80" s="166"/>
      <c r="M80" s="166"/>
      <c r="N80" s="166"/>
      <c r="O80" s="166"/>
      <c r="P80" s="166"/>
      <c r="Q80" s="44"/>
      <c r="R80"/>
      <c r="S80"/>
      <c r="T80"/>
      <c r="U80"/>
      <c r="V80"/>
      <c r="W80"/>
      <c r="X80"/>
      <c r="Y80"/>
      <c r="Z80" s="184"/>
      <c r="AA80" s="5"/>
      <c r="AB80" s="5"/>
      <c r="AC80" s="5"/>
    </row>
    <row r="81" spans="1:36" s="24" customFormat="1" ht="30">
      <c r="A81" s="163"/>
      <c r="B81" s="164"/>
      <c r="C81" s="164"/>
      <c r="D81" s="164"/>
      <c r="E81" s="244" t="s">
        <v>215</v>
      </c>
      <c r="F81" s="193" t="str">
        <f>IFERROR(B77/E77,"")</f>
        <v/>
      </c>
      <c r="G81" s="165"/>
      <c r="H81" s="166"/>
      <c r="I81" s="166"/>
      <c r="J81" s="166"/>
      <c r="K81" s="166"/>
      <c r="L81" s="166"/>
      <c r="M81" s="166"/>
      <c r="N81" s="166"/>
      <c r="O81" s="166"/>
      <c r="P81" s="166"/>
      <c r="Q81" s="44"/>
      <c r="R81"/>
      <c r="S81"/>
      <c r="T81"/>
      <c r="U81"/>
      <c r="V81"/>
      <c r="W81"/>
      <c r="X81"/>
      <c r="Y81"/>
      <c r="Z81" s="184"/>
      <c r="AA81" s="5"/>
      <c r="AB81" s="5"/>
      <c r="AC81" s="5"/>
    </row>
    <row r="82" spans="1:36" ht="15">
      <c r="A82" s="34"/>
      <c r="B82" s="35"/>
      <c r="C82" s="35"/>
      <c r="D82" s="35"/>
      <c r="E82" s="36" t="s">
        <v>69</v>
      </c>
      <c r="F82" s="99">
        <f>IF(NOT(ISERROR(MATCH("Ej statsstøtte",B64,0))),0,IFERROR(E76/E75,0))</f>
        <v>0</v>
      </c>
      <c r="G82" s="242"/>
      <c r="H82" s="4"/>
      <c r="I82" s="4"/>
      <c r="J82" s="4"/>
      <c r="K82" s="4"/>
      <c r="L82" s="4"/>
      <c r="M82" s="4"/>
      <c r="N82" s="4"/>
      <c r="O82" s="4"/>
      <c r="P82" s="4"/>
      <c r="R82"/>
      <c r="S82"/>
      <c r="T82"/>
      <c r="U82"/>
      <c r="W82"/>
      <c r="Y82"/>
    </row>
    <row r="83" spans="1:36" ht="15">
      <c r="A83" s="74" t="s">
        <v>79</v>
      </c>
      <c r="B83" s="75">
        <f>IFERROR(E77/$E$15,0)</f>
        <v>0</v>
      </c>
      <c r="C83" s="35"/>
      <c r="D83" s="35"/>
      <c r="E83" s="50" t="s">
        <v>70</v>
      </c>
      <c r="F83" s="99">
        <f>IFERROR(E76/E68,0)</f>
        <v>0</v>
      </c>
      <c r="H83" s="4"/>
      <c r="I83" s="4"/>
      <c r="J83" s="4"/>
      <c r="K83" s="4"/>
      <c r="L83" s="4"/>
      <c r="M83" s="4"/>
      <c r="N83" s="4"/>
      <c r="O83" s="4"/>
      <c r="P83" s="4"/>
      <c r="R83"/>
      <c r="S83"/>
      <c r="T83"/>
      <c r="U83"/>
      <c r="W83"/>
      <c r="Y83"/>
    </row>
    <row r="84" spans="1:36" ht="15">
      <c r="A84" s="73"/>
      <c r="B84" s="76"/>
      <c r="E84" s="50"/>
      <c r="H84" s="4"/>
      <c r="I84" s="4"/>
      <c r="J84" s="4"/>
      <c r="K84" s="4"/>
      <c r="L84" s="4"/>
      <c r="M84" s="4"/>
      <c r="N84" s="4"/>
      <c r="O84" s="4"/>
      <c r="P84" s="4"/>
      <c r="R84"/>
      <c r="S84"/>
      <c r="T84"/>
      <c r="U84"/>
      <c r="W84"/>
      <c r="Y84"/>
      <c r="AD84"/>
    </row>
    <row r="85" spans="1:36" ht="15">
      <c r="A85" s="29" t="s">
        <v>34</v>
      </c>
      <c r="B85" s="1"/>
      <c r="C85" s="206" t="s">
        <v>50</v>
      </c>
      <c r="D85" s="206"/>
      <c r="E85" s="30" t="s">
        <v>37</v>
      </c>
      <c r="F85" s="204"/>
      <c r="G85" s="184"/>
      <c r="H85" s="205"/>
      <c r="I85" s="207"/>
      <c r="J85" s="184"/>
      <c r="K85" s="184"/>
      <c r="L85" s="184"/>
      <c r="M85" s="184"/>
      <c r="R85" s="48"/>
      <c r="S85" s="79"/>
      <c r="T85" s="183"/>
      <c r="W85" s="5"/>
      <c r="X85" s="83"/>
      <c r="AA85" s="184" t="str">
        <f>IF(NOT(ISERROR(MATCH("Selvfinansieret",B86,0))),"",IF(NOT(ISERROR(MATCH(B86,{"ABER"},0))),IF(X85=0,"",X85),IF(NOT(ISERROR(MATCH(B86,{"GEBER"},0))),IF(AG100=0,"",AG100),IF(NOT(ISERROR(MATCH(B86,{"FIBER"},0))),IF(Z85=0,"",Z85),""))))</f>
        <v/>
      </c>
      <c r="AF85" s="184"/>
    </row>
    <row r="86" spans="1:36" ht="15">
      <c r="A86" s="29" t="s">
        <v>207</v>
      </c>
      <c r="B86" s="31"/>
      <c r="C86" s="206"/>
      <c r="D86" s="206"/>
      <c r="E86" s="30" t="s">
        <v>177</v>
      </c>
      <c r="F86" s="31" t="str">
        <f>IF(ISBLANK($F$19),"Projektform skal vælges ved hovedansøger",$F$19)</f>
        <v>Projektform skal vælges ved hovedansøger</v>
      </c>
      <c r="G86" s="184"/>
      <c r="H86" s="205"/>
      <c r="I86" s="207"/>
      <c r="J86" s="184"/>
      <c r="K86" s="184"/>
      <c r="L86" s="184"/>
      <c r="M86" s="184"/>
      <c r="R86" s="48"/>
      <c r="S86" s="79"/>
      <c r="T86" s="83"/>
      <c r="W86" s="5"/>
      <c r="X86" s="83"/>
      <c r="Y86" s="84"/>
      <c r="AA86" s="184"/>
      <c r="AF86" s="184"/>
    </row>
    <row r="87" spans="1:36" ht="30">
      <c r="A87" s="30" t="s">
        <v>35</v>
      </c>
      <c r="B87" s="31"/>
      <c r="C87" s="30"/>
      <c r="D87" s="30"/>
      <c r="E87" s="217" t="s">
        <v>36</v>
      </c>
      <c r="F87" s="218" t="str">
        <f>IFERROR(IF(NOT(ISERROR(MATCH(B86,{"ABER"},0))),INDEX(ABER_Tilskudsprocent_liste[#All],MATCH(B87,ABER_Tilskudsprocent_liste[[#All],[Typer af projekter og aktiviteter/ virksomhedsstørrelse]],0),MATCH(AA89,ABER_Tilskudsprocent_liste[#Headers],0)),IF(NOT(ISERROR(MATCH(B86,{"GBER"},0))),INDEX(GEBER_Tilskudsprocent_liste[#All],MATCH(B87,GEBER_Tilskudsprocent_liste[[#All],[Typer af projekter og aktiviteter/ virksomhedsstørrelse]],0),MATCH(AA89,GEBER_Tilskudsprocent_liste[#Headers],0)),IF(NOT(ISERROR(MATCH(B86,{"FIBER"},0))),INDEX(FIBER_Tilskudsprocent_liste[#All],MATCH(B87,FIBER_Tilskudsprocent_liste[[#All],[Typer af projekter og aktiviteter/ virksomhedsstørrelse]],0),MATCH(AA89,FIBER_Tilskudsprocent_liste[#Headers],0)),""))),"")</f>
        <v/>
      </c>
      <c r="G87" s="217" t="s">
        <v>213</v>
      </c>
      <c r="H87" s="249" t="s">
        <v>218</v>
      </c>
      <c r="I87" s="250"/>
      <c r="J87" s="251" t="s">
        <v>221</v>
      </c>
      <c r="K87" s="251"/>
      <c r="L87" s="184"/>
      <c r="M87" s="184"/>
      <c r="R87" s="49"/>
      <c r="S87" s="80"/>
      <c r="T87" s="83"/>
      <c r="W87" s="5"/>
      <c r="X87" s="186"/>
      <c r="AB87" s="83"/>
      <c r="AF87" s="184"/>
    </row>
    <row r="88" spans="1:36" ht="15">
      <c r="A88" s="29"/>
      <c r="B88" s="30"/>
      <c r="C88" s="30"/>
      <c r="D88" s="30"/>
      <c r="E88" s="217"/>
      <c r="F88" s="255" t="str">
        <f>IFERROR(IF(NOT(ISERROR(MATCH(B86,{"ABER"},0))),INDEX(ABER_Tilskudsprocent_liste[#All],MATCH(B87,ABER_Tilskudsprocent_liste[[#All],[Typer af projekter og aktiviteter/ virksomhedsstørrelse]],0),MATCH(AA89,ABER_Tilskudsprocent_liste[#Headers],0)),IF(NOT(ISERROR(MATCH(B86,{"GBER"},0))),INDEX(GEBER_Tilskudsprocent_liste[#All],MATCH(B87,GEBER_Tilskudsprocent_liste[[#All],[Typer af projekter og aktiviteter/ virksomhedsstørrelse]],0),MATCH(AA89,GEBER_Tilskudsprocent_liste[#Headers],0)),IF(NOT(ISERROR(MATCH(B86,{"FIBER"},0))),INDEX(FIBER_Tilskudsprocent_liste[#All],MATCH(B87,FIBER_Tilskudsprocent_liste[[#All],[Typer af projekter og aktiviteter/ virksomhedsstørrelse]],0),MATCH(AA89,FIBER_Tilskudsprocent_liste[#Headers],0)),""))),"")</f>
        <v/>
      </c>
      <c r="G88" s="252"/>
      <c r="H88" s="251" t="str">
        <f>IFERROR(IF(E99*(1-F88)-C100&lt;0,F88-((E99*F88+C100)-E99)/E99,""),"")</f>
        <v/>
      </c>
      <c r="I88" s="251" t="str">
        <f>IFERROR(IF(D100&lt;&gt;0,IF(D100=E99,0,IF(C100&gt;0,(F88-D100/E99)-H88,"HA")),IF(E99*(1-F88)-C100&lt;0,((F88-((E99*F88+C100+D100)-E99)/E99)),"")),"")</f>
        <v/>
      </c>
      <c r="J88" s="253" t="e">
        <f>I88-H89</f>
        <v>#VALUE!</v>
      </c>
      <c r="K88" s="251"/>
      <c r="L88" s="184"/>
      <c r="M88" s="184"/>
      <c r="R88" s="49"/>
      <c r="S88" s="80"/>
      <c r="T88" s="83"/>
      <c r="U88" s="41" t="s">
        <v>220</v>
      </c>
      <c r="V88" t="s">
        <v>219</v>
      </c>
      <c r="W88" s="184" t="s">
        <v>217</v>
      </c>
      <c r="X88" s="184" t="s">
        <v>216</v>
      </c>
      <c r="Y88" s="184" t="s">
        <v>182</v>
      </c>
      <c r="AA88" s="42" t="s">
        <v>179</v>
      </c>
      <c r="AB88" s="46" t="s">
        <v>177</v>
      </c>
      <c r="AC88"/>
    </row>
    <row r="89" spans="1:36" ht="15.75" thickBot="1">
      <c r="A89" s="37"/>
      <c r="B89" s="27" t="s">
        <v>85</v>
      </c>
      <c r="C89" s="27" t="s">
        <v>208</v>
      </c>
      <c r="D89" s="27" t="s">
        <v>214</v>
      </c>
      <c r="E89" s="27" t="s">
        <v>0</v>
      </c>
      <c r="F89" s="28" t="s">
        <v>13</v>
      </c>
      <c r="G89" s="208"/>
      <c r="H89" s="254" t="e">
        <f>(F88-D100/E99)</f>
        <v>#VALUE!</v>
      </c>
      <c r="I89" s="252"/>
      <c r="J89" s="208"/>
      <c r="K89" s="252"/>
      <c r="L89" s="208"/>
      <c r="M89" s="208"/>
      <c r="N89" s="4"/>
      <c r="O89" s="4"/>
      <c r="P89" s="189"/>
      <c r="Q89" s="42"/>
      <c r="R89" s="81"/>
      <c r="S89" s="41"/>
      <c r="T89" s="41"/>
      <c r="U89"/>
      <c r="V89" s="5"/>
      <c r="W89" s="184"/>
      <c r="X89" s="184"/>
      <c r="Z89" s="83"/>
      <c r="AA89" s="40" t="str">
        <f>CONCATENATE(F85," - ",AB89)</f>
        <v xml:space="preserve"> - Projektform skal vælges ved hovedansøger</v>
      </c>
      <c r="AB89" t="str">
        <f>F86</f>
        <v>Projektform skal vælges ved hovedansøger</v>
      </c>
      <c r="AC89"/>
    </row>
    <row r="90" spans="1:36" ht="15" customHeight="1">
      <c r="A90" s="5" t="s">
        <v>82</v>
      </c>
      <c r="B90" s="196">
        <f>IFERROR(IF(E90=0,0,Y90),0)</f>
        <v>0</v>
      </c>
      <c r="C90" s="196">
        <f t="shared" ref="C90:C96" si="11">IFERROR(E90-B90,0)</f>
        <v>0</v>
      </c>
      <c r="D90" s="196"/>
      <c r="E90" s="215"/>
      <c r="F90" s="32"/>
      <c r="G90" s="283"/>
      <c r="H90" s="284"/>
      <c r="I90" s="284"/>
      <c r="J90" s="284"/>
      <c r="K90" s="284"/>
      <c r="L90" s="284"/>
      <c r="M90" s="284"/>
      <c r="N90" s="284"/>
      <c r="O90" s="285"/>
      <c r="P90" s="190"/>
      <c r="Q90" s="45"/>
      <c r="R90" s="78"/>
      <c r="S90" s="41"/>
      <c r="T90" s="41"/>
      <c r="U90" s="41" t="e">
        <f>((F88-((E99*F88+C100)-E99)/E99))*E90</f>
        <v>#VALUE!</v>
      </c>
      <c r="V90" t="e">
        <f>H89*E90</f>
        <v>#VALUE!</v>
      </c>
      <c r="W90" s="5">
        <f>IFERROR(IF(E90=0,0,E90*H88),0)</f>
        <v>0</v>
      </c>
      <c r="X90" s="184">
        <f>IF(E90=0,0,E90*F87)</f>
        <v>0</v>
      </c>
      <c r="Y90" s="184">
        <f>IF(NOT(ISERROR(MATCH("Selvfinansieret",B$86,0))),0,IF(OR(NOT(ISERROR(MATCH("Ej statsstøtte",B$86,0))),NOT(ISERROR(MATCH(B$86,AI96:AI98,0)))),E90,IF(AND(D100=0,C100=0),X90,IF(AND(D100&gt;0,C100=0),V90,IF(AND(D100&gt;0,C100&gt;0,V90=0),0,IF(AND(W90&lt;&gt;0,W90&lt;V90),W90,V90))))))</f>
        <v>0</v>
      </c>
      <c r="AA90" s="40"/>
      <c r="AB90" s="41"/>
      <c r="AC90"/>
      <c r="AE90" s="292" t="s">
        <v>178</v>
      </c>
      <c r="AF90" s="292"/>
      <c r="AG90" s="292"/>
    </row>
    <row r="91" spans="1:36" ht="15">
      <c r="A91" s="5" t="s">
        <v>3</v>
      </c>
      <c r="B91" s="196">
        <f t="shared" ref="B91:B96" si="12">IFERROR(IF(E91=0,0,Y91),0)</f>
        <v>0</v>
      </c>
      <c r="C91" s="196">
        <f t="shared" si="11"/>
        <v>0</v>
      </c>
      <c r="D91" s="196"/>
      <c r="E91" s="215"/>
      <c r="F91" s="95"/>
      <c r="G91" s="286"/>
      <c r="H91" s="287"/>
      <c r="I91" s="287"/>
      <c r="J91" s="287"/>
      <c r="K91" s="287"/>
      <c r="L91" s="287"/>
      <c r="M91" s="287"/>
      <c r="N91" s="287"/>
      <c r="O91" s="288"/>
      <c r="P91" s="190"/>
      <c r="Q91" s="78"/>
      <c r="R91" s="82"/>
      <c r="S91" s="43"/>
      <c r="T91" s="41"/>
      <c r="U91" s="41" t="e">
        <f>((F88-((E99*F88+C100+D100)-E99)/E99))*E91</f>
        <v>#VALUE!</v>
      </c>
      <c r="V91" t="e">
        <f>H89*E91</f>
        <v>#VALUE!</v>
      </c>
      <c r="W91" s="5">
        <f>IFERROR(IF(E91=0,0,E91*H88),0)</f>
        <v>0</v>
      </c>
      <c r="X91" s="184">
        <f>IF(E91=0,0,E91*F87)</f>
        <v>0</v>
      </c>
      <c r="Y91" s="184">
        <f t="shared" ref="Y91:Y99" si="13">IF(NOT(ISERROR(MATCH("Selvfinansieret",B$86,0))),0,IF(OR(NOT(ISERROR(MATCH("Ej statsstøtte",B$86,0))),NOT(ISERROR(MATCH(B$86,AI97:AI99,0)))),E91,IF(AND(D101=0,C101=0),X91,IF(AND(D101&gt;0,C101=0),V91,IF(AND(D101&gt;0,C101&gt;0,V91=0),0,IF(AND(W91&lt;&gt;0,W91&lt;V91),W91,V91))))))</f>
        <v>0</v>
      </c>
      <c r="AA91" s="40"/>
      <c r="AB91" s="41"/>
      <c r="AC91"/>
    </row>
    <row r="92" spans="1:36" ht="15">
      <c r="A92" s="5" t="s">
        <v>84</v>
      </c>
      <c r="B92" s="196">
        <f t="shared" si="12"/>
        <v>0</v>
      </c>
      <c r="C92" s="196">
        <f t="shared" si="11"/>
        <v>0</v>
      </c>
      <c r="D92" s="196"/>
      <c r="E92" s="215"/>
      <c r="F92" s="95"/>
      <c r="G92" s="286"/>
      <c r="H92" s="287"/>
      <c r="I92" s="287"/>
      <c r="J92" s="287"/>
      <c r="K92" s="287"/>
      <c r="L92" s="287"/>
      <c r="M92" s="287"/>
      <c r="N92" s="287"/>
      <c r="O92" s="288"/>
      <c r="P92" s="190"/>
      <c r="Q92" s="78"/>
      <c r="R92" s="82"/>
      <c r="S92" s="43"/>
      <c r="T92" s="41"/>
      <c r="U92" s="41" t="e">
        <f>((F88-((E99*F88+C100+D100)-E99)/E99))*E92</f>
        <v>#VALUE!</v>
      </c>
      <c r="V92" t="e">
        <f>H89*E92</f>
        <v>#VALUE!</v>
      </c>
      <c r="W92" s="5">
        <f>IFERROR(IF(E92=0,0,E92*H88),0)</f>
        <v>0</v>
      </c>
      <c r="X92" s="184">
        <f>IF(E92=0,0,E92*F87)</f>
        <v>0</v>
      </c>
      <c r="Y92" s="184">
        <f t="shared" si="13"/>
        <v>0</v>
      </c>
      <c r="AA92" s="40"/>
      <c r="AB92" s="41"/>
      <c r="AC92"/>
      <c r="AD92" s="50" t="s">
        <v>210</v>
      </c>
      <c r="AE92" s="50" t="s">
        <v>165</v>
      </c>
      <c r="AF92" s="50" t="s">
        <v>186</v>
      </c>
      <c r="AG92" s="50" t="s">
        <v>166</v>
      </c>
      <c r="AH92" s="50" t="s">
        <v>184</v>
      </c>
      <c r="AI92" s="50" t="s">
        <v>188</v>
      </c>
      <c r="AJ92" s="50" t="s">
        <v>211</v>
      </c>
    </row>
    <row r="93" spans="1:36" ht="15">
      <c r="A93" s="5" t="s">
        <v>46</v>
      </c>
      <c r="B93" s="196">
        <f t="shared" si="12"/>
        <v>0</v>
      </c>
      <c r="C93" s="196">
        <f t="shared" si="11"/>
        <v>0</v>
      </c>
      <c r="D93" s="196"/>
      <c r="E93" s="215"/>
      <c r="F93" s="95"/>
      <c r="G93" s="286"/>
      <c r="H93" s="287"/>
      <c r="I93" s="287"/>
      <c r="J93" s="287"/>
      <c r="K93" s="287"/>
      <c r="L93" s="287"/>
      <c r="M93" s="287"/>
      <c r="N93" s="287"/>
      <c r="O93" s="288"/>
      <c r="P93" s="191"/>
      <c r="Q93" s="78"/>
      <c r="R93" s="82"/>
      <c r="S93" s="43"/>
      <c r="T93" s="41"/>
      <c r="U93" s="41" t="e">
        <f>((F88-((E99*F88+C100+D100)-E99)/E99))*E93</f>
        <v>#VALUE!</v>
      </c>
      <c r="V93" t="e">
        <f>H89*E93</f>
        <v>#VALUE!</v>
      </c>
      <c r="W93" s="5">
        <f>IFERROR(IF(E93=0,0,E93*H88),0)</f>
        <v>0</v>
      </c>
      <c r="X93" s="184">
        <f>IF(E93=0,0,E93*F87)</f>
        <v>0</v>
      </c>
      <c r="Y93" s="184">
        <f t="shared" si="13"/>
        <v>0</v>
      </c>
      <c r="AA93" t="s">
        <v>180</v>
      </c>
      <c r="AB93" t="s">
        <v>175</v>
      </c>
      <c r="AC93"/>
      <c r="AD93" t="s">
        <v>159</v>
      </c>
      <c r="AE93" t="s">
        <v>159</v>
      </c>
      <c r="AF93" t="s">
        <v>167</v>
      </c>
      <c r="AG93" s="181" t="s">
        <v>174</v>
      </c>
      <c r="AH93" s="184" t="str">
        <f>IF(NOT(ISERROR(MATCH("Selvfinansieret",B86,0))),"",IF(NOT(ISERROR(MATCH(B86,{"ABER"},0))),AE93,IF(NOT(ISERROR(MATCH(B86,{"GBER"},0))),AF93,IF(NOT(ISERROR(MATCH(B86,{"FIBER"},0))),AG93,IF(NOT(ISERROR(MATCH(B86,{"Ej statsstøtte"},0))),AD93,"")))))</f>
        <v/>
      </c>
      <c r="AI93" s="182" t="s">
        <v>165</v>
      </c>
    </row>
    <row r="94" spans="1:36" ht="15">
      <c r="A94" s="5" t="s">
        <v>2</v>
      </c>
      <c r="B94" s="196">
        <f t="shared" si="12"/>
        <v>0</v>
      </c>
      <c r="C94" s="196">
        <f t="shared" si="11"/>
        <v>0</v>
      </c>
      <c r="D94" s="196"/>
      <c r="E94" s="215"/>
      <c r="F94" s="95"/>
      <c r="G94" s="286"/>
      <c r="H94" s="287"/>
      <c r="I94" s="287"/>
      <c r="J94" s="287"/>
      <c r="K94" s="287"/>
      <c r="L94" s="287"/>
      <c r="M94" s="287"/>
      <c r="N94" s="287"/>
      <c r="O94" s="288"/>
      <c r="P94" s="191"/>
      <c r="Q94" s="78"/>
      <c r="R94" s="82"/>
      <c r="S94" s="43"/>
      <c r="T94" s="41"/>
      <c r="U94" s="41" t="e">
        <f>((F88-((E99*F88+C100+D100)-E99)/E99))*E94</f>
        <v>#VALUE!</v>
      </c>
      <c r="V94" t="e">
        <f>H89*E94</f>
        <v>#VALUE!</v>
      </c>
      <c r="W94" s="5">
        <f>IFERROR(IF(E94=0,0,E94*H88),0)</f>
        <v>0</v>
      </c>
      <c r="X94" s="184">
        <f>IF(E94=0,0,E94*F87)</f>
        <v>0</v>
      </c>
      <c r="Y94" s="184">
        <f t="shared" si="13"/>
        <v>0</v>
      </c>
      <c r="AA94" t="s">
        <v>68</v>
      </c>
      <c r="AB94" t="s">
        <v>176</v>
      </c>
      <c r="AC94"/>
      <c r="AD94" t="s">
        <v>160</v>
      </c>
      <c r="AE94" t="s">
        <v>160</v>
      </c>
      <c r="AF94" t="s">
        <v>168</v>
      </c>
      <c r="AG94" s="181" t="s">
        <v>161</v>
      </c>
      <c r="AH94" s="184" t="str">
        <f>IF(NOT(ISERROR(MATCH("Selvfinansieret",B86,0))),"",IF(NOT(ISERROR(MATCH(B86,{"ABER"},0))),AE94,IF(NOT(ISERROR(MATCH(B86,{"GBER"},0))),AF94,IF(NOT(ISERROR(MATCH(B86,{"FIBER"},0))),AG94,IF(NOT(ISERROR(MATCH(B86,{"Ej statsstøtte"},0))),AD94,"")))))</f>
        <v/>
      </c>
      <c r="AI94" s="183" t="s">
        <v>186</v>
      </c>
    </row>
    <row r="95" spans="1:36" ht="15">
      <c r="A95" s="5" t="s">
        <v>14</v>
      </c>
      <c r="B95" s="196">
        <f t="shared" si="12"/>
        <v>0</v>
      </c>
      <c r="C95" s="196">
        <f t="shared" si="11"/>
        <v>0</v>
      </c>
      <c r="D95" s="196"/>
      <c r="E95" s="215"/>
      <c r="F95" s="95"/>
      <c r="G95" s="286"/>
      <c r="H95" s="287"/>
      <c r="I95" s="287"/>
      <c r="J95" s="287"/>
      <c r="K95" s="287"/>
      <c r="L95" s="287"/>
      <c r="M95" s="287"/>
      <c r="N95" s="287"/>
      <c r="O95" s="288"/>
      <c r="P95" s="190"/>
      <c r="Q95" s="78"/>
      <c r="R95" s="82"/>
      <c r="S95" s="43"/>
      <c r="T95" s="41"/>
      <c r="U95" s="41" t="e">
        <f>((F88-((E99*F88+C100+D100)-E99)/E99))*E95</f>
        <v>#VALUE!</v>
      </c>
      <c r="V95" t="e">
        <f>H89*E95</f>
        <v>#VALUE!</v>
      </c>
      <c r="W95" s="5">
        <f>IFERROR(IF(E95=0,0,E95*H88),0)</f>
        <v>0</v>
      </c>
      <c r="X95" s="184">
        <f>IF(E95=0,0,E95*F87)</f>
        <v>0</v>
      </c>
      <c r="Y95" s="184">
        <f t="shared" si="13"/>
        <v>0</v>
      </c>
      <c r="Z95" s="184"/>
      <c r="AA95" t="s">
        <v>181</v>
      </c>
      <c r="AB95"/>
      <c r="AC95"/>
      <c r="AD95" t="s">
        <v>161</v>
      </c>
      <c r="AE95" t="s">
        <v>161</v>
      </c>
      <c r="AF95" t="s">
        <v>169</v>
      </c>
      <c r="AG95" s="241" t="s">
        <v>187</v>
      </c>
      <c r="AH95" s="184" t="str">
        <f>IF(NOT(ISERROR(MATCH("Selvfinansieret",B86,0))),"",IF(NOT(ISERROR(MATCH(B86,{"ABER"},0))),AE95,IF(NOT(ISERROR(MATCH(B86,{"GBER"},0))),AF95,IF(NOT(ISERROR(MATCH(B86,{"FIBER"},0))),AG95,IF(NOT(ISERROR(MATCH(B86,{"Ej statsstøtte"},0))),AD95,"")))))</f>
        <v/>
      </c>
      <c r="AI95" s="183" t="s">
        <v>166</v>
      </c>
    </row>
    <row r="96" spans="1:36" ht="15.75" thickBot="1">
      <c r="A96" s="26" t="s">
        <v>83</v>
      </c>
      <c r="B96" s="196">
        <f t="shared" si="12"/>
        <v>0</v>
      </c>
      <c r="C96" s="196">
        <f t="shared" si="11"/>
        <v>0</v>
      </c>
      <c r="D96" s="196"/>
      <c r="E96" s="216"/>
      <c r="F96" s="95"/>
      <c r="G96" s="287"/>
      <c r="H96" s="287"/>
      <c r="I96" s="287"/>
      <c r="J96" s="287"/>
      <c r="K96" s="287"/>
      <c r="L96" s="287"/>
      <c r="M96" s="287"/>
      <c r="N96" s="287"/>
      <c r="O96" s="288"/>
      <c r="P96" s="190"/>
      <c r="Q96" s="78"/>
      <c r="R96" s="82"/>
      <c r="S96" s="43"/>
      <c r="T96" s="41"/>
      <c r="U96" s="41" t="e">
        <f>((F88-((E99*F88+C100+D100)-E99)/E99))*E96</f>
        <v>#VALUE!</v>
      </c>
      <c r="V96" t="e">
        <f>H89*E96</f>
        <v>#VALUE!</v>
      </c>
      <c r="W96" s="5">
        <f>IFERROR(IF(E96=0,0,E96*H88),0)</f>
        <v>0</v>
      </c>
      <c r="X96" s="184">
        <f>IF(E96=0,0,E96*F87)</f>
        <v>0</v>
      </c>
      <c r="Y96" s="184">
        <f t="shared" si="13"/>
        <v>0</v>
      </c>
      <c r="Z96" s="184"/>
      <c r="AA96" t="s">
        <v>87</v>
      </c>
      <c r="AB96"/>
      <c r="AC96"/>
      <c r="AD96" t="s">
        <v>162</v>
      </c>
      <c r="AE96" t="s">
        <v>162</v>
      </c>
      <c r="AF96" t="s">
        <v>170</v>
      </c>
      <c r="AG96" s="84" t="str">
        <f>""</f>
        <v/>
      </c>
      <c r="AH96" s="184" t="str">
        <f>IF(NOT(ISERROR(MATCH("Selvfinansieret",B86,0))),"",IF(NOT(ISERROR(MATCH(B86,{"ABER"},0))),AE96,IF(NOT(ISERROR(MATCH(B86,{"GBER"},0))),AF96,IF(NOT(ISERROR(MATCH(B86,{"FIBER"},0))),AG96,IF(NOT(ISERROR(MATCH(B86,{"Ej statsstøtte"},0))),AD96,"")))))</f>
        <v/>
      </c>
      <c r="AI96" s="83" t="s">
        <v>126</v>
      </c>
    </row>
    <row r="97" spans="1:36" ht="15">
      <c r="A97" s="98" t="s">
        <v>31</v>
      </c>
      <c r="B97" s="200">
        <f>SUM(B90+B91+B92+B93-B94-B95+B96)</f>
        <v>0</v>
      </c>
      <c r="C97" s="197">
        <f>SUM(C90+C91+C92+C93-C94-C95+C96)</f>
        <v>0</v>
      </c>
      <c r="D97" s="197"/>
      <c r="E97" s="200">
        <f>SUM(B97:C97)</f>
        <v>0</v>
      </c>
      <c r="F97" s="97"/>
      <c r="G97" s="286"/>
      <c r="H97" s="287"/>
      <c r="I97" s="287"/>
      <c r="J97" s="287"/>
      <c r="K97" s="287"/>
      <c r="L97" s="287"/>
      <c r="M97" s="287"/>
      <c r="N97" s="287"/>
      <c r="O97" s="288"/>
      <c r="P97" s="44"/>
      <c r="R97"/>
      <c r="S97"/>
      <c r="T97"/>
      <c r="U97" s="41" t="e">
        <f>((F88-((E99*F88+C100+D100)-E99)/E99))*E97</f>
        <v>#VALUE!</v>
      </c>
      <c r="V97" t="e">
        <f>H89*E97</f>
        <v>#VALUE!</v>
      </c>
      <c r="W97" s="5">
        <f>IFERROR(IF(E97=0,0,E97*H88),0)</f>
        <v>0</v>
      </c>
      <c r="X97" s="184">
        <f>IF(E97=0,0,E97*F87)</f>
        <v>0</v>
      </c>
      <c r="Y97" s="184" t="e">
        <f t="shared" si="13"/>
        <v>#VALUE!</v>
      </c>
      <c r="Z97" s="184"/>
      <c r="AA97" t="s">
        <v>209</v>
      </c>
      <c r="AB97"/>
      <c r="AC97"/>
      <c r="AD97" t="s">
        <v>172</v>
      </c>
      <c r="AE97" t="s">
        <v>163</v>
      </c>
      <c r="AF97" t="s">
        <v>171</v>
      </c>
      <c r="AG97" s="84" t="str">
        <f>""</f>
        <v/>
      </c>
      <c r="AH97" s="184" t="str">
        <f>IF(NOT(ISERROR(MATCH("Selvfinansieret",B86,0))),"",IF(NOT(ISERROR(MATCH(B86,{"ABER"},0))),AE97,IF(NOT(ISERROR(MATCH(B86,{"GBER"},0))),AF97,IF(NOT(ISERROR(MATCH(B86,{"FIBER"},0))),AG97,IF(NOT(ISERROR(MATCH(B86,{"Ej statsstøtte"},0))),AD97,"")))))</f>
        <v/>
      </c>
      <c r="AI97" s="83" t="s">
        <v>127</v>
      </c>
    </row>
    <row r="98" spans="1:36" ht="15.75" thickBot="1">
      <c r="A98" s="33" t="s">
        <v>1</v>
      </c>
      <c r="B98" s="198">
        <f>IFERROR(IF(E98=0,0,Y98),0)</f>
        <v>0</v>
      </c>
      <c r="C98" s="196">
        <f>IFERROR(E98-B98,0)</f>
        <v>0</v>
      </c>
      <c r="D98" s="196"/>
      <c r="E98" s="216"/>
      <c r="F98" s="96"/>
      <c r="G98" s="286"/>
      <c r="H98" s="287"/>
      <c r="I98" s="287"/>
      <c r="J98" s="287"/>
      <c r="K98" s="287"/>
      <c r="L98" s="287"/>
      <c r="M98" s="287"/>
      <c r="N98" s="287"/>
      <c r="O98" s="288"/>
      <c r="P98" s="190"/>
      <c r="R98"/>
      <c r="S98"/>
      <c r="T98"/>
      <c r="U98" s="41" t="e">
        <f>((F88-((E99*F88+C100+D100)-E99)/E99))*E98</f>
        <v>#VALUE!</v>
      </c>
      <c r="V98" t="e">
        <f>H89*E98</f>
        <v>#VALUE!</v>
      </c>
      <c r="W98" s="5">
        <f>IFERROR(IF(E98=0,0,E98*H88),0)</f>
        <v>0</v>
      </c>
      <c r="X98" s="184">
        <f>IF(E98=0,0,E98*F87)</f>
        <v>0</v>
      </c>
      <c r="Y98" s="184">
        <f t="shared" si="13"/>
        <v>0</v>
      </c>
      <c r="Z98" s="184"/>
      <c r="AA98" s="40"/>
      <c r="AB98" s="41"/>
      <c r="AC98"/>
      <c r="AD98" t="s">
        <v>163</v>
      </c>
      <c r="AE98" t="s">
        <v>164</v>
      </c>
      <c r="AF98" t="s">
        <v>172</v>
      </c>
      <c r="AG98" s="84" t="str">
        <f>""</f>
        <v/>
      </c>
      <c r="AH98" s="184" t="str">
        <f>IF(NOT(ISERROR(MATCH("Selvfinansieret",B86,0))),"",IF(NOT(ISERROR(MATCH(B86,{"ABER"},0))),AE98,IF(NOT(ISERROR(MATCH(B86,{"GBER"},0))),AF98,IF(NOT(ISERROR(MATCH(B86,{"FIBER"},0))),AG98,IF(NOT(ISERROR(MATCH(B86,{"Ej statsstøtte"},0))),AD98,"")))))</f>
        <v/>
      </c>
      <c r="AI98" s="83" t="s">
        <v>128</v>
      </c>
    </row>
    <row r="99" spans="1:36" ht="15.75" thickBot="1">
      <c r="A99" s="167" t="s">
        <v>0</v>
      </c>
      <c r="B99" s="248">
        <f>IF(B97+B98&lt;=0,0,B97+B98)</f>
        <v>0</v>
      </c>
      <c r="C99" s="248">
        <f>IF(C97+C98-C100&lt;=0,0,C97+C98-C100)</f>
        <v>0</v>
      </c>
      <c r="D99" s="276"/>
      <c r="E99" s="201">
        <f>SUM(E90+E91+E92+E93-E94-E95+E96)+E98</f>
        <v>0</v>
      </c>
      <c r="F99" s="168"/>
      <c r="G99" s="289"/>
      <c r="H99" s="290"/>
      <c r="I99" s="290"/>
      <c r="J99" s="290"/>
      <c r="K99" s="290"/>
      <c r="L99" s="290"/>
      <c r="M99" s="290"/>
      <c r="N99" s="290"/>
      <c r="O99" s="291"/>
      <c r="P99" s="44"/>
      <c r="R99"/>
      <c r="S99"/>
      <c r="T99"/>
      <c r="U99" s="41" t="e">
        <f>((F88-((E99*F88+C100+D100)-E99)/E99))*E99</f>
        <v>#VALUE!</v>
      </c>
      <c r="V99" t="e">
        <f>H89*E99</f>
        <v>#VALUE!</v>
      </c>
      <c r="W99" s="5">
        <f>IFERROR(IF(E99=0,0,E99*H88),0)</f>
        <v>0</v>
      </c>
      <c r="Y99" s="184">
        <f t="shared" si="13"/>
        <v>0</v>
      </c>
      <c r="Z99" s="184"/>
      <c r="AA99" s="182"/>
      <c r="AB99" s="182"/>
      <c r="AC99"/>
      <c r="AD99" t="s">
        <v>164</v>
      </c>
      <c r="AE99" s="84" t="str">
        <f>""</f>
        <v/>
      </c>
      <c r="AF99" t="s">
        <v>161</v>
      </c>
      <c r="AG99" s="84" t="str">
        <f>""</f>
        <v/>
      </c>
      <c r="AH99" s="184" t="str">
        <f>IF(NOT(ISERROR(MATCH("Selvfinansieret",B86,0))),"",IF(NOT(ISERROR(MATCH(B86,{"ABER"},0))),AE99,IF(NOT(ISERROR(MATCH(B86,{"GBER"},0))),AF99,IF(NOT(ISERROR(MATCH(B86,{"FIBER"},0))),AG99,IF(NOT(ISERROR(MATCH(B86,{"Ej statsstøtte"},0))),AD99,"")))))</f>
        <v/>
      </c>
      <c r="AI99" s="41" t="s">
        <v>185</v>
      </c>
    </row>
    <row r="100" spans="1:36" s="24" customFormat="1" ht="15">
      <c r="A100" s="169" t="s">
        <v>151</v>
      </c>
      <c r="B100" s="247">
        <f>B99</f>
        <v>0</v>
      </c>
      <c r="C100" s="281"/>
      <c r="D100" s="274"/>
      <c r="E100" s="247">
        <f>SUM(B90+B91+B92+B93-B94-B95+B96)</f>
        <v>0</v>
      </c>
      <c r="F100" s="187"/>
      <c r="G100" s="166"/>
      <c r="H100" s="166"/>
      <c r="I100" s="166"/>
      <c r="J100" s="166"/>
      <c r="K100" s="166"/>
      <c r="L100" s="166"/>
      <c r="M100" s="166"/>
      <c r="N100" s="166"/>
      <c r="O100" s="166"/>
      <c r="P100" s="44"/>
      <c r="Q100"/>
      <c r="R100"/>
      <c r="S100"/>
      <c r="T100"/>
      <c r="U100"/>
      <c r="V100"/>
      <c r="W100"/>
      <c r="X100"/>
      <c r="Y100" s="184"/>
      <c r="Z100" s="184"/>
      <c r="AA100" s="78"/>
      <c r="AB100" s="183"/>
      <c r="AC100" s="41"/>
      <c r="AD100" t="s">
        <v>174</v>
      </c>
      <c r="AE100" s="5" t="str">
        <f>""</f>
        <v/>
      </c>
      <c r="AF100" s="84" t="s">
        <v>173</v>
      </c>
      <c r="AG100" s="84" t="str">
        <f>""</f>
        <v/>
      </c>
      <c r="AH100" s="184" t="str">
        <f>IF(NOT(ISERROR(MATCH("Selvfinansieret",B86,0))),"",IF(NOT(ISERROR(MATCH(B86,{"ABER"},0))),AE100,IF(NOT(ISERROR(MATCH(B86,{"GBER"},0))),AF100,IF(NOT(ISERROR(MATCH(B86,{"FIBER"},0))),AG100,IF(NOT(ISERROR(MATCH(B86,{"Ej statsstøtte"},0))),AD100,"")))))</f>
        <v/>
      </c>
      <c r="AI100" t="s">
        <v>212</v>
      </c>
      <c r="AJ100" s="5"/>
    </row>
    <row r="101" spans="1:36" s="24" customFormat="1" ht="15">
      <c r="A101" s="209"/>
      <c r="B101" s="210"/>
      <c r="C101" s="210"/>
      <c r="D101" s="210"/>
      <c r="E101" s="203"/>
      <c r="F101" s="165"/>
      <c r="G101" s="166"/>
      <c r="H101" s="166"/>
      <c r="I101" s="166"/>
      <c r="J101" s="166"/>
      <c r="K101" s="166"/>
      <c r="L101" s="166"/>
      <c r="M101" s="166"/>
      <c r="N101" s="166"/>
      <c r="O101" s="166"/>
      <c r="P101" s="44"/>
      <c r="Q101"/>
      <c r="R101"/>
      <c r="S101"/>
      <c r="T101"/>
      <c r="U101"/>
      <c r="V101"/>
      <c r="W101"/>
      <c r="X101"/>
      <c r="Y101" s="184"/>
      <c r="Z101" s="184"/>
      <c r="AA101" s="184"/>
      <c r="AD101" t="s">
        <v>187</v>
      </c>
      <c r="AE101" s="24" t="str">
        <f>""</f>
        <v/>
      </c>
      <c r="AF101" s="24" t="str">
        <f>""</f>
        <v/>
      </c>
      <c r="AG101" s="84" t="str">
        <f>""</f>
        <v/>
      </c>
      <c r="AH101" s="184" t="str">
        <f>IF(NOT(ISERROR(MATCH("Selvfinansieret",B86,0))),"",IF(NOT(ISERROR(MATCH(B86,{"ABER"},0))),AE101,IF(NOT(ISERROR(MATCH(B86,{"GBER"},0))),AF101,IF(NOT(ISERROR(MATCH(B86,{"FIBER"},0))),AG101,IF(NOT(ISERROR(MATCH(B86,{"Ej statsstøtte"},0))),AD101,"")))))</f>
        <v/>
      </c>
    </row>
    <row r="102" spans="1:36" s="24" customFormat="1" ht="15">
      <c r="A102" s="163"/>
      <c r="B102" s="164"/>
      <c r="C102" s="164"/>
      <c r="D102" s="164"/>
      <c r="E102" s="192" t="s">
        <v>183</v>
      </c>
      <c r="F102" s="193" t="str">
        <f>F87</f>
        <v/>
      </c>
      <c r="G102" s="165"/>
      <c r="H102" s="166"/>
      <c r="I102" s="166"/>
      <c r="J102" s="166"/>
      <c r="K102" s="166"/>
      <c r="L102" s="166"/>
      <c r="M102" s="166"/>
      <c r="N102" s="166"/>
      <c r="O102" s="166"/>
      <c r="P102" s="166"/>
      <c r="Q102" s="44"/>
      <c r="R102"/>
      <c r="S102"/>
      <c r="T102"/>
      <c r="U102"/>
      <c r="V102"/>
      <c r="W102"/>
      <c r="X102"/>
      <c r="Y102"/>
      <c r="Z102" s="184"/>
      <c r="AA102" s="5"/>
      <c r="AB102" s="5"/>
      <c r="AC102" s="5"/>
    </row>
    <row r="103" spans="1:36" s="24" customFormat="1" ht="30">
      <c r="A103" s="163"/>
      <c r="B103" s="164"/>
      <c r="C103" s="164"/>
      <c r="D103" s="164"/>
      <c r="E103" s="244" t="s">
        <v>215</v>
      </c>
      <c r="F103" s="193" t="str">
        <f>IFERROR(B99/E99,"")</f>
        <v/>
      </c>
      <c r="G103" s="165"/>
      <c r="H103" s="166"/>
      <c r="I103" s="166"/>
      <c r="J103" s="166"/>
      <c r="K103" s="166"/>
      <c r="L103" s="166"/>
      <c r="M103" s="166"/>
      <c r="N103" s="166"/>
      <c r="O103" s="166"/>
      <c r="P103" s="166"/>
      <c r="Q103" s="44"/>
      <c r="R103"/>
      <c r="S103"/>
      <c r="T103"/>
      <c r="U103"/>
      <c r="V103"/>
      <c r="W103"/>
      <c r="X103"/>
      <c r="Y103"/>
      <c r="Z103" s="184"/>
      <c r="AA103" s="5"/>
      <c r="AB103" s="5"/>
      <c r="AC103" s="5"/>
    </row>
    <row r="104" spans="1:36" ht="15">
      <c r="A104" s="34"/>
      <c r="B104" s="35"/>
      <c r="C104" s="35"/>
      <c r="D104" s="35"/>
      <c r="E104" s="36" t="s">
        <v>69</v>
      </c>
      <c r="F104" s="99">
        <f>IF(NOT(ISERROR(MATCH("Ej statsstøtte",B86,0))),0,IFERROR(E98/E97,0))</f>
        <v>0</v>
      </c>
      <c r="G104" s="242"/>
      <c r="H104" s="4"/>
      <c r="I104" s="4"/>
      <c r="J104" s="4"/>
      <c r="K104" s="4"/>
      <c r="L104" s="4"/>
      <c r="M104" s="4"/>
      <c r="N104" s="4"/>
      <c r="O104" s="4"/>
      <c r="P104" s="4"/>
      <c r="R104"/>
      <c r="S104"/>
      <c r="T104"/>
      <c r="U104"/>
      <c r="W104"/>
      <c r="Y104"/>
    </row>
    <row r="105" spans="1:36" ht="15">
      <c r="A105" s="74" t="s">
        <v>79</v>
      </c>
      <c r="B105" s="75">
        <f>IFERROR(E99/$E$15,0)</f>
        <v>0</v>
      </c>
      <c r="C105" s="35"/>
      <c r="D105" s="35"/>
      <c r="E105" s="50" t="s">
        <v>70</v>
      </c>
      <c r="F105" s="99">
        <f>IFERROR(E98/E90,0)</f>
        <v>0</v>
      </c>
      <c r="H105" s="4"/>
      <c r="I105" s="4"/>
      <c r="J105" s="4"/>
      <c r="K105" s="4"/>
      <c r="L105" s="4"/>
      <c r="M105" s="4"/>
      <c r="N105" s="4"/>
      <c r="O105" s="4"/>
      <c r="P105" s="4"/>
      <c r="R105"/>
      <c r="S105"/>
      <c r="T105"/>
      <c r="U105"/>
      <c r="W105"/>
      <c r="Y105"/>
    </row>
    <row r="106" spans="1:36" ht="15">
      <c r="A106" s="73"/>
      <c r="B106" s="76"/>
      <c r="E106" s="50"/>
      <c r="H106" s="4"/>
      <c r="I106" s="4"/>
      <c r="J106" s="4"/>
      <c r="K106" s="4"/>
      <c r="L106" s="4"/>
      <c r="M106" s="4"/>
      <c r="N106" s="4"/>
      <c r="O106" s="4"/>
      <c r="P106" s="4"/>
      <c r="R106"/>
      <c r="S106"/>
      <c r="T106"/>
      <c r="U106"/>
      <c r="W106"/>
      <c r="Y106"/>
      <c r="AD106"/>
    </row>
    <row r="107" spans="1:36" ht="15">
      <c r="A107" s="29" t="s">
        <v>34</v>
      </c>
      <c r="B107" s="1"/>
      <c r="C107" s="206" t="s">
        <v>51</v>
      </c>
      <c r="D107" s="206"/>
      <c r="E107" s="30" t="s">
        <v>37</v>
      </c>
      <c r="F107" s="204"/>
      <c r="G107" s="184"/>
      <c r="H107" s="205"/>
      <c r="I107" s="207"/>
      <c r="J107" s="184"/>
      <c r="K107" s="184"/>
      <c r="L107" s="184"/>
      <c r="M107" s="184"/>
      <c r="R107" s="48"/>
      <c r="S107" s="79"/>
      <c r="T107" s="183"/>
      <c r="W107" s="5"/>
      <c r="X107" s="83"/>
      <c r="AA107" s="184" t="str">
        <f>IF(NOT(ISERROR(MATCH("Selvfinansieret",B108,0))),"",IF(NOT(ISERROR(MATCH(B108,{"ABER"},0))),IF(X107=0,"",X107),IF(NOT(ISERROR(MATCH(B108,{"GEBER"},0))),IF(AG122=0,"",AG122),IF(NOT(ISERROR(MATCH(B108,{"FIBER"},0))),IF(Z107=0,"",Z107),""))))</f>
        <v/>
      </c>
      <c r="AF107" s="184"/>
    </row>
    <row r="108" spans="1:36" ht="15">
      <c r="A108" s="29" t="s">
        <v>207</v>
      </c>
      <c r="B108" s="31"/>
      <c r="C108" s="206"/>
      <c r="D108" s="206"/>
      <c r="E108" s="30" t="s">
        <v>177</v>
      </c>
      <c r="F108" s="31" t="str">
        <f>IF(ISBLANK($F$19),"Projektform skal vælges ved hovedansøger",$F$19)</f>
        <v>Projektform skal vælges ved hovedansøger</v>
      </c>
      <c r="G108" s="184"/>
      <c r="H108" s="205"/>
      <c r="I108" s="207"/>
      <c r="J108" s="184"/>
      <c r="K108" s="184"/>
      <c r="L108" s="184"/>
      <c r="M108" s="184"/>
      <c r="R108" s="48"/>
      <c r="S108" s="79"/>
      <c r="T108" s="83"/>
      <c r="W108" s="5"/>
      <c r="X108" s="83"/>
      <c r="Y108" s="84"/>
      <c r="AA108" s="184"/>
      <c r="AF108" s="184"/>
    </row>
    <row r="109" spans="1:36" ht="30">
      <c r="A109" s="30" t="s">
        <v>35</v>
      </c>
      <c r="B109" s="31"/>
      <c r="C109" s="30"/>
      <c r="D109" s="30"/>
      <c r="E109" s="217" t="s">
        <v>36</v>
      </c>
      <c r="F109" s="218" t="str">
        <f>IFERROR(IF(NOT(ISERROR(MATCH(B108,{"ABER"},0))),INDEX(ABER_Tilskudsprocent_liste[#All],MATCH(B109,ABER_Tilskudsprocent_liste[[#All],[Typer af projekter og aktiviteter/ virksomhedsstørrelse]],0),MATCH(AA111,ABER_Tilskudsprocent_liste[#Headers],0)),IF(NOT(ISERROR(MATCH(B108,{"GBER"},0))),INDEX(GEBER_Tilskudsprocent_liste[#All],MATCH(B109,GEBER_Tilskudsprocent_liste[[#All],[Typer af projekter og aktiviteter/ virksomhedsstørrelse]],0),MATCH(AA111,GEBER_Tilskudsprocent_liste[#Headers],0)),IF(NOT(ISERROR(MATCH(B108,{"FIBER"},0))),INDEX(FIBER_Tilskudsprocent_liste[#All],MATCH(B109,FIBER_Tilskudsprocent_liste[[#All],[Typer af projekter og aktiviteter/ virksomhedsstørrelse]],0),MATCH(AA111,FIBER_Tilskudsprocent_liste[#Headers],0)),""))),"")</f>
        <v/>
      </c>
      <c r="G109" s="217" t="s">
        <v>213</v>
      </c>
      <c r="H109" s="249" t="s">
        <v>218</v>
      </c>
      <c r="I109" s="250"/>
      <c r="J109" s="251" t="s">
        <v>221</v>
      </c>
      <c r="K109" s="251"/>
      <c r="L109" s="184"/>
      <c r="M109" s="184"/>
      <c r="R109" s="49"/>
      <c r="S109" s="80"/>
      <c r="T109" s="83"/>
      <c r="W109" s="5"/>
      <c r="X109" s="186"/>
      <c r="AB109" s="83"/>
      <c r="AF109" s="184"/>
    </row>
    <row r="110" spans="1:36" ht="15">
      <c r="A110" s="29"/>
      <c r="B110" s="30"/>
      <c r="C110" s="30"/>
      <c r="D110" s="30"/>
      <c r="E110" s="217"/>
      <c r="F110" s="255" t="str">
        <f>IFERROR(IF(NOT(ISERROR(MATCH(B108,{"ABER"},0))),INDEX(ABER_Tilskudsprocent_liste[#All],MATCH(B109,ABER_Tilskudsprocent_liste[[#All],[Typer af projekter og aktiviteter/ virksomhedsstørrelse]],0),MATCH(AA111,ABER_Tilskudsprocent_liste[#Headers],0)),IF(NOT(ISERROR(MATCH(B108,{"GBER"},0))),INDEX(GEBER_Tilskudsprocent_liste[#All],MATCH(B109,GEBER_Tilskudsprocent_liste[[#All],[Typer af projekter og aktiviteter/ virksomhedsstørrelse]],0),MATCH(AA111,GEBER_Tilskudsprocent_liste[#Headers],0)),IF(NOT(ISERROR(MATCH(B108,{"FIBER"},0))),INDEX(FIBER_Tilskudsprocent_liste[#All],MATCH(B109,FIBER_Tilskudsprocent_liste[[#All],[Typer af projekter og aktiviteter/ virksomhedsstørrelse]],0),MATCH(AA111,FIBER_Tilskudsprocent_liste[#Headers],0)),""))),"")</f>
        <v/>
      </c>
      <c r="G110" s="252"/>
      <c r="H110" s="251" t="str">
        <f>IFERROR(IF(E121*(1-F110)-C122&lt;0,F110-((E121*F110+C122)-E121)/E121,""),"")</f>
        <v/>
      </c>
      <c r="I110" s="251" t="str">
        <f>IFERROR(IF(D122&lt;&gt;0,IF(D122=E121,0,IF(C122&gt;0,(F110-D122/E121)-H110,"HA")),IF(E121*(1-F110)-C122&lt;0,((F110-((E121*F110+C122+D122)-E121)/E121)),"")),"")</f>
        <v/>
      </c>
      <c r="J110" s="253" t="e">
        <f>I110-H111</f>
        <v>#VALUE!</v>
      </c>
      <c r="K110" s="251"/>
      <c r="L110" s="184"/>
      <c r="M110" s="184"/>
      <c r="R110" s="49"/>
      <c r="S110" s="80"/>
      <c r="T110" s="83"/>
      <c r="U110" s="41" t="s">
        <v>220</v>
      </c>
      <c r="V110" t="s">
        <v>219</v>
      </c>
      <c r="W110" s="184" t="s">
        <v>217</v>
      </c>
      <c r="X110" s="184" t="s">
        <v>216</v>
      </c>
      <c r="Y110" s="184" t="s">
        <v>182</v>
      </c>
      <c r="AA110" s="42" t="s">
        <v>179</v>
      </c>
      <c r="AB110" s="46" t="s">
        <v>177</v>
      </c>
      <c r="AC110"/>
    </row>
    <row r="111" spans="1:36" ht="15.75" thickBot="1">
      <c r="A111" s="37"/>
      <c r="B111" s="27" t="s">
        <v>85</v>
      </c>
      <c r="C111" s="27" t="s">
        <v>208</v>
      </c>
      <c r="D111" s="27" t="s">
        <v>214</v>
      </c>
      <c r="E111" s="27" t="s">
        <v>0</v>
      </c>
      <c r="F111" s="28" t="s">
        <v>13</v>
      </c>
      <c r="G111" s="208"/>
      <c r="H111" s="254" t="e">
        <f>(F110-D122/E121)</f>
        <v>#VALUE!</v>
      </c>
      <c r="I111" s="252"/>
      <c r="J111" s="208"/>
      <c r="K111" s="252"/>
      <c r="L111" s="208"/>
      <c r="M111" s="208"/>
      <c r="N111" s="4"/>
      <c r="O111" s="4"/>
      <c r="P111" s="189"/>
      <c r="Q111" s="42"/>
      <c r="R111" s="81"/>
      <c r="S111" s="41"/>
      <c r="T111" s="41"/>
      <c r="U111"/>
      <c r="V111" s="5"/>
      <c r="W111" s="184"/>
      <c r="X111" s="184"/>
      <c r="Z111" s="83"/>
      <c r="AA111" s="40" t="str">
        <f>CONCATENATE(F107," - ",AB111)</f>
        <v xml:space="preserve"> - Projektform skal vælges ved hovedansøger</v>
      </c>
      <c r="AB111" t="str">
        <f>F108</f>
        <v>Projektform skal vælges ved hovedansøger</v>
      </c>
      <c r="AC111"/>
    </row>
    <row r="112" spans="1:36" ht="15" customHeight="1">
      <c r="A112" s="5" t="s">
        <v>82</v>
      </c>
      <c r="B112" s="196">
        <f>IFERROR(IF(E112=0,0,Y112),0)</f>
        <v>0</v>
      </c>
      <c r="C112" s="196">
        <f t="shared" ref="C112:C118" si="14">IFERROR(E112-B112,0)</f>
        <v>0</v>
      </c>
      <c r="D112" s="196"/>
      <c r="E112" s="215"/>
      <c r="F112" s="32"/>
      <c r="G112" s="283"/>
      <c r="H112" s="284"/>
      <c r="I112" s="284"/>
      <c r="J112" s="284"/>
      <c r="K112" s="284"/>
      <c r="L112" s="284"/>
      <c r="M112" s="284"/>
      <c r="N112" s="284"/>
      <c r="O112" s="285"/>
      <c r="P112" s="190"/>
      <c r="Q112" s="45"/>
      <c r="R112" s="78"/>
      <c r="S112" s="41"/>
      <c r="T112" s="41"/>
      <c r="U112" s="41" t="e">
        <f>((F110-((E121*F110+C122)-E121)/E121))*E112</f>
        <v>#VALUE!</v>
      </c>
      <c r="V112" t="e">
        <f>H111*E112</f>
        <v>#VALUE!</v>
      </c>
      <c r="W112" s="5">
        <f>IFERROR(IF(E112=0,0,E112*H110),0)</f>
        <v>0</v>
      </c>
      <c r="X112" s="184">
        <f>IF(E112=0,0,E112*F109)</f>
        <v>0</v>
      </c>
      <c r="Y112" s="184">
        <f>IF(NOT(ISERROR(MATCH("Selvfinansieret",B$108,0))),0,IF(OR(NOT(ISERROR(MATCH("Ej statsstøtte",B$108,0))),NOT(ISERROR(MATCH(B$108,AI118:AI120,0)))),E112,IF(AND(D122=0,C122=0),X112,IF(AND(D122&gt;0,C122=0),V112,IF(AND(D122&gt;0,C122&gt;0,V112=0),0,IF(AND(W112&lt;&gt;0,W112&lt;V112),W112,V112))))))</f>
        <v>0</v>
      </c>
      <c r="AA112" s="40"/>
      <c r="AB112" s="41"/>
      <c r="AC112"/>
      <c r="AE112" s="292" t="s">
        <v>178</v>
      </c>
      <c r="AF112" s="292"/>
      <c r="AG112" s="292"/>
    </row>
    <row r="113" spans="1:36" ht="15">
      <c r="A113" s="5" t="s">
        <v>3</v>
      </c>
      <c r="B113" s="196">
        <f t="shared" ref="B113:B118" si="15">IFERROR(IF(E113=0,0,Y113),0)</f>
        <v>0</v>
      </c>
      <c r="C113" s="196">
        <f t="shared" si="14"/>
        <v>0</v>
      </c>
      <c r="D113" s="196"/>
      <c r="E113" s="215"/>
      <c r="F113" s="95"/>
      <c r="G113" s="286"/>
      <c r="H113" s="287"/>
      <c r="I113" s="287"/>
      <c r="J113" s="287"/>
      <c r="K113" s="287"/>
      <c r="L113" s="287"/>
      <c r="M113" s="287"/>
      <c r="N113" s="287"/>
      <c r="O113" s="288"/>
      <c r="P113" s="190"/>
      <c r="Q113" s="78"/>
      <c r="R113" s="82"/>
      <c r="S113" s="43"/>
      <c r="T113" s="41"/>
      <c r="U113" s="41" t="e">
        <f>((F110-((E121*F110+C122+D122)-E121)/E121))*E113</f>
        <v>#VALUE!</v>
      </c>
      <c r="V113" t="e">
        <f>H111*E113</f>
        <v>#VALUE!</v>
      </c>
      <c r="W113" s="5">
        <f>IFERROR(IF(E113=0,0,E113*H110),0)</f>
        <v>0</v>
      </c>
      <c r="X113" s="184">
        <f>IF(E113=0,0,E113*F109)</f>
        <v>0</v>
      </c>
      <c r="Y113" s="184">
        <f t="shared" ref="Y113:Y121" si="16">IF(NOT(ISERROR(MATCH("Selvfinansieret",B$108,0))),0,IF(OR(NOT(ISERROR(MATCH("Ej statsstøtte",B$108,0))),NOT(ISERROR(MATCH(B$108,AI119:AI121,0)))),E113,IF(AND(D123=0,C123=0),X113,IF(AND(D123&gt;0,C123=0),V113,IF(AND(D123&gt;0,C123&gt;0,V113=0),0,IF(AND(W113&lt;&gt;0,W113&lt;V113),W113,V113))))))</f>
        <v>0</v>
      </c>
      <c r="AA113" s="40"/>
      <c r="AB113" s="41"/>
      <c r="AC113"/>
    </row>
    <row r="114" spans="1:36" ht="15">
      <c r="A114" s="5" t="s">
        <v>84</v>
      </c>
      <c r="B114" s="196">
        <f t="shared" si="15"/>
        <v>0</v>
      </c>
      <c r="C114" s="196">
        <f t="shared" si="14"/>
        <v>0</v>
      </c>
      <c r="D114" s="196"/>
      <c r="E114" s="215"/>
      <c r="F114" s="95"/>
      <c r="G114" s="286"/>
      <c r="H114" s="287"/>
      <c r="I114" s="287"/>
      <c r="J114" s="287"/>
      <c r="K114" s="287"/>
      <c r="L114" s="287"/>
      <c r="M114" s="287"/>
      <c r="N114" s="287"/>
      <c r="O114" s="288"/>
      <c r="P114" s="190"/>
      <c r="Q114" s="78"/>
      <c r="R114" s="82"/>
      <c r="S114" s="43"/>
      <c r="T114" s="41"/>
      <c r="U114" s="41" t="e">
        <f>((F110-((E121*F110+C122+D122)-E121)/E121))*E114</f>
        <v>#VALUE!</v>
      </c>
      <c r="V114" t="e">
        <f>H111*E114</f>
        <v>#VALUE!</v>
      </c>
      <c r="W114" s="5">
        <f>IFERROR(IF(E114=0,0,E114*H110),0)</f>
        <v>0</v>
      </c>
      <c r="X114" s="184">
        <f>IF(E114=0,0,E114*F109)</f>
        <v>0</v>
      </c>
      <c r="Y114" s="184">
        <f t="shared" si="16"/>
        <v>0</v>
      </c>
      <c r="AA114" s="40"/>
      <c r="AB114" s="41"/>
      <c r="AC114"/>
      <c r="AD114" s="50" t="s">
        <v>210</v>
      </c>
      <c r="AE114" s="50" t="s">
        <v>165</v>
      </c>
      <c r="AF114" s="50" t="s">
        <v>186</v>
      </c>
      <c r="AG114" s="50" t="s">
        <v>166</v>
      </c>
      <c r="AH114" s="50" t="s">
        <v>184</v>
      </c>
      <c r="AI114" s="50" t="s">
        <v>188</v>
      </c>
      <c r="AJ114" s="50" t="s">
        <v>211</v>
      </c>
    </row>
    <row r="115" spans="1:36" ht="15">
      <c r="A115" s="5" t="s">
        <v>46</v>
      </c>
      <c r="B115" s="196">
        <f t="shared" si="15"/>
        <v>0</v>
      </c>
      <c r="C115" s="196">
        <f t="shared" si="14"/>
        <v>0</v>
      </c>
      <c r="D115" s="196"/>
      <c r="E115" s="215"/>
      <c r="F115" s="95"/>
      <c r="G115" s="286"/>
      <c r="H115" s="287"/>
      <c r="I115" s="287"/>
      <c r="J115" s="287"/>
      <c r="K115" s="287"/>
      <c r="L115" s="287"/>
      <c r="M115" s="287"/>
      <c r="N115" s="287"/>
      <c r="O115" s="288"/>
      <c r="P115" s="191"/>
      <c r="Q115" s="78"/>
      <c r="R115" s="82"/>
      <c r="S115" s="43"/>
      <c r="T115" s="41"/>
      <c r="U115" s="41" t="e">
        <f>((F110-((E121*F110+C122+D122)-E121)/E121))*E115</f>
        <v>#VALUE!</v>
      </c>
      <c r="V115" t="e">
        <f>H111*E115</f>
        <v>#VALUE!</v>
      </c>
      <c r="W115" s="5">
        <f>IFERROR(IF(E115=0,0,E115*H110),0)</f>
        <v>0</v>
      </c>
      <c r="X115" s="184">
        <f>IF(E115=0,0,E115*F109)</f>
        <v>0</v>
      </c>
      <c r="Y115" s="184">
        <f t="shared" si="16"/>
        <v>0</v>
      </c>
      <c r="AA115" t="s">
        <v>180</v>
      </c>
      <c r="AB115" t="s">
        <v>175</v>
      </c>
      <c r="AC115"/>
      <c r="AD115" t="s">
        <v>159</v>
      </c>
      <c r="AE115" t="s">
        <v>159</v>
      </c>
      <c r="AF115" t="s">
        <v>167</v>
      </c>
      <c r="AG115" s="181" t="s">
        <v>174</v>
      </c>
      <c r="AH115" s="184" t="str">
        <f>IF(NOT(ISERROR(MATCH("Selvfinansieret",B108,0))),"",IF(NOT(ISERROR(MATCH(B108,{"ABER"},0))),AE115,IF(NOT(ISERROR(MATCH(B108,{"GBER"},0))),AF115,IF(NOT(ISERROR(MATCH(B108,{"FIBER"},0))),AG115,IF(NOT(ISERROR(MATCH(B108,{"Ej statsstøtte"},0))),AD115,"")))))</f>
        <v/>
      </c>
      <c r="AI115" s="182" t="s">
        <v>165</v>
      </c>
    </row>
    <row r="116" spans="1:36" ht="15">
      <c r="A116" s="5" t="s">
        <v>2</v>
      </c>
      <c r="B116" s="196">
        <f t="shared" si="15"/>
        <v>0</v>
      </c>
      <c r="C116" s="196">
        <f t="shared" si="14"/>
        <v>0</v>
      </c>
      <c r="D116" s="196"/>
      <c r="E116" s="215"/>
      <c r="F116" s="95"/>
      <c r="G116" s="286"/>
      <c r="H116" s="287"/>
      <c r="I116" s="287"/>
      <c r="J116" s="287"/>
      <c r="K116" s="287"/>
      <c r="L116" s="287"/>
      <c r="M116" s="287"/>
      <c r="N116" s="287"/>
      <c r="O116" s="288"/>
      <c r="P116" s="191"/>
      <c r="Q116" s="78"/>
      <c r="R116" s="82"/>
      <c r="S116" s="43"/>
      <c r="T116" s="41"/>
      <c r="U116" s="41" t="e">
        <f>((F110-((E121*F110+C122+D122)-E121)/E121))*E116</f>
        <v>#VALUE!</v>
      </c>
      <c r="V116" t="e">
        <f>H111*E116</f>
        <v>#VALUE!</v>
      </c>
      <c r="W116" s="5">
        <f>IFERROR(IF(E116=0,0,E116*H110),0)</f>
        <v>0</v>
      </c>
      <c r="X116" s="184">
        <f>IF(E116=0,0,E116*F109)</f>
        <v>0</v>
      </c>
      <c r="Y116" s="184">
        <f t="shared" si="16"/>
        <v>0</v>
      </c>
      <c r="AA116" t="s">
        <v>68</v>
      </c>
      <c r="AB116" t="s">
        <v>176</v>
      </c>
      <c r="AC116"/>
      <c r="AD116" t="s">
        <v>160</v>
      </c>
      <c r="AE116" t="s">
        <v>160</v>
      </c>
      <c r="AF116" t="s">
        <v>168</v>
      </c>
      <c r="AG116" s="181" t="s">
        <v>161</v>
      </c>
      <c r="AH116" s="184" t="str">
        <f>IF(NOT(ISERROR(MATCH("Selvfinansieret",B108,0))),"",IF(NOT(ISERROR(MATCH(B108,{"ABER"},0))),AE116,IF(NOT(ISERROR(MATCH(B108,{"GBER"},0))),AF116,IF(NOT(ISERROR(MATCH(B108,{"FIBER"},0))),AG116,IF(NOT(ISERROR(MATCH(B108,{"Ej statsstøtte"},0))),AD116,"")))))</f>
        <v/>
      </c>
      <c r="AI116" s="183" t="s">
        <v>186</v>
      </c>
    </row>
    <row r="117" spans="1:36" ht="15">
      <c r="A117" s="5" t="s">
        <v>14</v>
      </c>
      <c r="B117" s="196">
        <f t="shared" si="15"/>
        <v>0</v>
      </c>
      <c r="C117" s="196">
        <f t="shared" si="14"/>
        <v>0</v>
      </c>
      <c r="D117" s="196"/>
      <c r="E117" s="215"/>
      <c r="F117" s="95"/>
      <c r="G117" s="286"/>
      <c r="H117" s="287"/>
      <c r="I117" s="287"/>
      <c r="J117" s="287"/>
      <c r="K117" s="287"/>
      <c r="L117" s="287"/>
      <c r="M117" s="287"/>
      <c r="N117" s="287"/>
      <c r="O117" s="288"/>
      <c r="P117" s="190"/>
      <c r="Q117" s="78"/>
      <c r="R117" s="82"/>
      <c r="S117" s="43"/>
      <c r="T117" s="41"/>
      <c r="U117" s="41" t="e">
        <f>((F110-((E121*F110+C122+D122)-E121)/E121))*E117</f>
        <v>#VALUE!</v>
      </c>
      <c r="V117" t="e">
        <f>H111*E117</f>
        <v>#VALUE!</v>
      </c>
      <c r="W117" s="5">
        <f>IFERROR(IF(E117=0,0,E117*H110),0)</f>
        <v>0</v>
      </c>
      <c r="X117" s="184">
        <f>IF(E117=0,0,E117*F109)</f>
        <v>0</v>
      </c>
      <c r="Y117" s="184">
        <f t="shared" si="16"/>
        <v>0</v>
      </c>
      <c r="Z117" s="184"/>
      <c r="AA117" t="s">
        <v>181</v>
      </c>
      <c r="AB117"/>
      <c r="AC117"/>
      <c r="AD117" t="s">
        <v>161</v>
      </c>
      <c r="AE117" t="s">
        <v>161</v>
      </c>
      <c r="AF117" t="s">
        <v>169</v>
      </c>
      <c r="AG117" s="241" t="s">
        <v>187</v>
      </c>
      <c r="AH117" s="184" t="str">
        <f>IF(NOT(ISERROR(MATCH("Selvfinansieret",B108,0))),"",IF(NOT(ISERROR(MATCH(B108,{"ABER"},0))),AE117,IF(NOT(ISERROR(MATCH(B108,{"GBER"},0))),AF117,IF(NOT(ISERROR(MATCH(B108,{"FIBER"},0))),AG117,IF(NOT(ISERROR(MATCH(B108,{"Ej statsstøtte"},0))),AD117,"")))))</f>
        <v/>
      </c>
      <c r="AI117" s="183" t="s">
        <v>166</v>
      </c>
    </row>
    <row r="118" spans="1:36" ht="15.75" thickBot="1">
      <c r="A118" s="26" t="s">
        <v>83</v>
      </c>
      <c r="B118" s="196">
        <f t="shared" si="15"/>
        <v>0</v>
      </c>
      <c r="C118" s="196">
        <f t="shared" si="14"/>
        <v>0</v>
      </c>
      <c r="D118" s="196"/>
      <c r="E118" s="216"/>
      <c r="F118" s="95"/>
      <c r="G118" s="287"/>
      <c r="H118" s="287"/>
      <c r="I118" s="287"/>
      <c r="J118" s="287"/>
      <c r="K118" s="287"/>
      <c r="L118" s="287"/>
      <c r="M118" s="287"/>
      <c r="N118" s="287"/>
      <c r="O118" s="288"/>
      <c r="P118" s="190"/>
      <c r="Q118" s="78"/>
      <c r="R118" s="82"/>
      <c r="S118" s="43"/>
      <c r="T118" s="41"/>
      <c r="U118" s="41" t="e">
        <f>((F110-((E121*F110+C122+D122)-E121)/E121))*E118</f>
        <v>#VALUE!</v>
      </c>
      <c r="V118" t="e">
        <f>H111*E118</f>
        <v>#VALUE!</v>
      </c>
      <c r="W118" s="5">
        <f>IFERROR(IF(E118=0,0,E118*H110),0)</f>
        <v>0</v>
      </c>
      <c r="X118" s="184">
        <f>IF(E118=0,0,E118*F109)</f>
        <v>0</v>
      </c>
      <c r="Y118" s="184">
        <f t="shared" si="16"/>
        <v>0</v>
      </c>
      <c r="Z118" s="184"/>
      <c r="AA118" t="s">
        <v>87</v>
      </c>
      <c r="AB118"/>
      <c r="AC118"/>
      <c r="AD118" t="s">
        <v>162</v>
      </c>
      <c r="AE118" t="s">
        <v>162</v>
      </c>
      <c r="AF118" t="s">
        <v>170</v>
      </c>
      <c r="AG118" s="84" t="str">
        <f>""</f>
        <v/>
      </c>
      <c r="AH118" s="184" t="str">
        <f>IF(NOT(ISERROR(MATCH("Selvfinansieret",B108,0))),"",IF(NOT(ISERROR(MATCH(B108,{"ABER"},0))),AE118,IF(NOT(ISERROR(MATCH(B108,{"GBER"},0))),AF118,IF(NOT(ISERROR(MATCH(B108,{"FIBER"},0))),AG118,IF(NOT(ISERROR(MATCH(B108,{"Ej statsstøtte"},0))),AD118,"")))))</f>
        <v/>
      </c>
      <c r="AI118" s="83" t="s">
        <v>126</v>
      </c>
    </row>
    <row r="119" spans="1:36" ht="15">
      <c r="A119" s="98" t="s">
        <v>31</v>
      </c>
      <c r="B119" s="200">
        <f>SUM(B112+B113+B114+B115-B116-B117+B118)</f>
        <v>0</v>
      </c>
      <c r="C119" s="197">
        <f>SUM(C112+C113+C114+C115-C116-C117+C118)</f>
        <v>0</v>
      </c>
      <c r="D119" s="197"/>
      <c r="E119" s="200">
        <f>SUM(B119:C119)</f>
        <v>0</v>
      </c>
      <c r="F119" s="97"/>
      <c r="G119" s="286"/>
      <c r="H119" s="287"/>
      <c r="I119" s="287"/>
      <c r="J119" s="287"/>
      <c r="K119" s="287"/>
      <c r="L119" s="287"/>
      <c r="M119" s="287"/>
      <c r="N119" s="287"/>
      <c r="O119" s="288"/>
      <c r="P119" s="44"/>
      <c r="R119"/>
      <c r="S119"/>
      <c r="T119"/>
      <c r="U119" s="41" t="e">
        <f>((F110-((E121*F110+C122+D122)-E121)/E121))*E119</f>
        <v>#VALUE!</v>
      </c>
      <c r="V119" t="e">
        <f>H111*E119</f>
        <v>#VALUE!</v>
      </c>
      <c r="W119" s="5">
        <f>IFERROR(IF(E119=0,0,E119*H110),0)</f>
        <v>0</v>
      </c>
      <c r="X119" s="184">
        <f>IF(E119=0,0,E119*F109)</f>
        <v>0</v>
      </c>
      <c r="Y119" s="184" t="e">
        <f t="shared" si="16"/>
        <v>#VALUE!</v>
      </c>
      <c r="Z119" s="184"/>
      <c r="AA119" t="s">
        <v>209</v>
      </c>
      <c r="AB119"/>
      <c r="AC119"/>
      <c r="AD119" t="s">
        <v>172</v>
      </c>
      <c r="AE119" t="s">
        <v>163</v>
      </c>
      <c r="AF119" t="s">
        <v>171</v>
      </c>
      <c r="AG119" s="84" t="str">
        <f>""</f>
        <v/>
      </c>
      <c r="AH119" s="184" t="str">
        <f>IF(NOT(ISERROR(MATCH("Selvfinansieret",B108,0))),"",IF(NOT(ISERROR(MATCH(B108,{"ABER"},0))),AE119,IF(NOT(ISERROR(MATCH(B108,{"GBER"},0))),AF119,IF(NOT(ISERROR(MATCH(B108,{"FIBER"},0))),AG119,IF(NOT(ISERROR(MATCH(B108,{"Ej statsstøtte"},0))),AD119,"")))))</f>
        <v/>
      </c>
      <c r="AI119" s="83" t="s">
        <v>127</v>
      </c>
    </row>
    <row r="120" spans="1:36" ht="15.75" thickBot="1">
      <c r="A120" s="33" t="s">
        <v>1</v>
      </c>
      <c r="B120" s="198">
        <f>IFERROR(IF(E120=0,0,Y120),0)</f>
        <v>0</v>
      </c>
      <c r="C120" s="196">
        <f>IFERROR(E120-B120,0)</f>
        <v>0</v>
      </c>
      <c r="D120" s="196"/>
      <c r="E120" s="216"/>
      <c r="F120" s="96"/>
      <c r="G120" s="286"/>
      <c r="H120" s="287"/>
      <c r="I120" s="287"/>
      <c r="J120" s="287"/>
      <c r="K120" s="287"/>
      <c r="L120" s="287"/>
      <c r="M120" s="287"/>
      <c r="N120" s="287"/>
      <c r="O120" s="288"/>
      <c r="P120" s="190"/>
      <c r="R120"/>
      <c r="S120"/>
      <c r="T120"/>
      <c r="U120" s="41" t="e">
        <f>((F110-((E121*F110+C122+D122)-E121)/E121))*E120</f>
        <v>#VALUE!</v>
      </c>
      <c r="V120" t="e">
        <f>H111*E120</f>
        <v>#VALUE!</v>
      </c>
      <c r="W120" s="5">
        <f>IFERROR(IF(E120=0,0,E120*H110),0)</f>
        <v>0</v>
      </c>
      <c r="X120" s="184">
        <f>IF(E120=0,0,E120*F109)</f>
        <v>0</v>
      </c>
      <c r="Y120" s="184">
        <f t="shared" si="16"/>
        <v>0</v>
      </c>
      <c r="Z120" s="184"/>
      <c r="AA120" s="40"/>
      <c r="AB120" s="41"/>
      <c r="AC120"/>
      <c r="AD120" t="s">
        <v>163</v>
      </c>
      <c r="AE120" t="s">
        <v>164</v>
      </c>
      <c r="AF120" t="s">
        <v>172</v>
      </c>
      <c r="AG120" s="84" t="str">
        <f>""</f>
        <v/>
      </c>
      <c r="AH120" s="184" t="str">
        <f>IF(NOT(ISERROR(MATCH("Selvfinansieret",B108,0))),"",IF(NOT(ISERROR(MATCH(B108,{"ABER"},0))),AE120,IF(NOT(ISERROR(MATCH(B108,{"GBER"},0))),AF120,IF(NOT(ISERROR(MATCH(B108,{"FIBER"},0))),AG120,IF(NOT(ISERROR(MATCH(B108,{"Ej statsstøtte"},0))),AD120,"")))))</f>
        <v/>
      </c>
      <c r="AI120" s="83" t="s">
        <v>128</v>
      </c>
    </row>
    <row r="121" spans="1:36" ht="15.75" thickBot="1">
      <c r="A121" s="167" t="s">
        <v>0</v>
      </c>
      <c r="B121" s="248">
        <f>IF(B119+B120&lt;=0,0,B119+B120)</f>
        <v>0</v>
      </c>
      <c r="C121" s="248">
        <f>IF(C119+C120-C122&lt;=0,0,C119+C120-C122)</f>
        <v>0</v>
      </c>
      <c r="D121" s="276"/>
      <c r="E121" s="201">
        <f>SUM(E112+E113+E114+E115-E116-E117+E118)+E120</f>
        <v>0</v>
      </c>
      <c r="F121" s="168"/>
      <c r="G121" s="289"/>
      <c r="H121" s="290"/>
      <c r="I121" s="290"/>
      <c r="J121" s="290"/>
      <c r="K121" s="290"/>
      <c r="L121" s="290"/>
      <c r="M121" s="290"/>
      <c r="N121" s="290"/>
      <c r="O121" s="291"/>
      <c r="P121" s="44"/>
      <c r="R121"/>
      <c r="S121"/>
      <c r="T121"/>
      <c r="U121" s="41" t="e">
        <f>((F110-((E121*F110+C122+D122)-E121)/E121))*E121</f>
        <v>#VALUE!</v>
      </c>
      <c r="V121" t="e">
        <f>H111*E121</f>
        <v>#VALUE!</v>
      </c>
      <c r="W121" s="5">
        <f>IFERROR(IF(E121=0,0,E121*H110),0)</f>
        <v>0</v>
      </c>
      <c r="Y121" s="184">
        <f t="shared" si="16"/>
        <v>0</v>
      </c>
      <c r="Z121" s="184"/>
      <c r="AA121" s="182"/>
      <c r="AB121" s="182"/>
      <c r="AC121"/>
      <c r="AD121" t="s">
        <v>164</v>
      </c>
      <c r="AE121" s="84" t="str">
        <f>""</f>
        <v/>
      </c>
      <c r="AF121" t="s">
        <v>161</v>
      </c>
      <c r="AG121" s="84" t="str">
        <f>""</f>
        <v/>
      </c>
      <c r="AH121" s="184" t="str">
        <f>IF(NOT(ISERROR(MATCH("Selvfinansieret",B108,0))),"",IF(NOT(ISERROR(MATCH(B108,{"ABER"},0))),AE121,IF(NOT(ISERROR(MATCH(B108,{"GBER"},0))),AF121,IF(NOT(ISERROR(MATCH(B108,{"FIBER"},0))),AG121,IF(NOT(ISERROR(MATCH(B108,{"Ej statsstøtte"},0))),AD121,"")))))</f>
        <v/>
      </c>
      <c r="AI121" s="41" t="s">
        <v>185</v>
      </c>
    </row>
    <row r="122" spans="1:36" s="24" customFormat="1" ht="15">
      <c r="A122" s="169" t="s">
        <v>151</v>
      </c>
      <c r="B122" s="247">
        <f>B121</f>
        <v>0</v>
      </c>
      <c r="C122" s="281"/>
      <c r="D122" s="274"/>
      <c r="E122" s="247">
        <f>SUM(B112+B113+B114+B115-B116-B117+B118)</f>
        <v>0</v>
      </c>
      <c r="F122" s="187"/>
      <c r="G122" s="166"/>
      <c r="H122" s="166"/>
      <c r="I122" s="166"/>
      <c r="J122" s="166"/>
      <c r="K122" s="166"/>
      <c r="L122" s="166"/>
      <c r="M122" s="166"/>
      <c r="N122" s="166"/>
      <c r="O122" s="166"/>
      <c r="P122" s="44"/>
      <c r="Q122"/>
      <c r="R122"/>
      <c r="S122"/>
      <c r="T122"/>
      <c r="U122"/>
      <c r="V122"/>
      <c r="W122"/>
      <c r="X122"/>
      <c r="Y122" s="184"/>
      <c r="Z122" s="184"/>
      <c r="AA122" s="78"/>
      <c r="AB122" s="183"/>
      <c r="AC122" s="41"/>
      <c r="AD122" t="s">
        <v>174</v>
      </c>
      <c r="AE122" s="5" t="str">
        <f>""</f>
        <v/>
      </c>
      <c r="AF122" s="84" t="s">
        <v>173</v>
      </c>
      <c r="AG122" s="84" t="str">
        <f>""</f>
        <v/>
      </c>
      <c r="AH122" s="184" t="str">
        <f>IF(NOT(ISERROR(MATCH("Selvfinansieret",B108,0))),"",IF(NOT(ISERROR(MATCH(B108,{"ABER"},0))),AE122,IF(NOT(ISERROR(MATCH(B108,{"GBER"},0))),AF122,IF(NOT(ISERROR(MATCH(B108,{"FIBER"},0))),AG122,IF(NOT(ISERROR(MATCH(B108,{"Ej statsstøtte"},0))),AD122,"")))))</f>
        <v/>
      </c>
      <c r="AI122" t="s">
        <v>212</v>
      </c>
      <c r="AJ122" s="5"/>
    </row>
    <row r="123" spans="1:36" s="24" customFormat="1" ht="15">
      <c r="A123" s="209"/>
      <c r="B123" s="210"/>
      <c r="C123" s="210"/>
      <c r="D123" s="210"/>
      <c r="E123" s="203"/>
      <c r="F123" s="165"/>
      <c r="G123" s="166"/>
      <c r="H123" s="166"/>
      <c r="I123" s="166"/>
      <c r="J123" s="166"/>
      <c r="K123" s="166"/>
      <c r="L123" s="166"/>
      <c r="M123" s="166"/>
      <c r="N123" s="166"/>
      <c r="O123" s="166"/>
      <c r="P123" s="44"/>
      <c r="Q123"/>
      <c r="R123"/>
      <c r="S123"/>
      <c r="T123"/>
      <c r="U123"/>
      <c r="V123"/>
      <c r="W123"/>
      <c r="X123"/>
      <c r="Y123" s="184"/>
      <c r="Z123" s="184"/>
      <c r="AA123" s="184"/>
      <c r="AD123" t="s">
        <v>187</v>
      </c>
      <c r="AE123" s="24" t="str">
        <f>""</f>
        <v/>
      </c>
      <c r="AF123" s="24" t="str">
        <f>""</f>
        <v/>
      </c>
      <c r="AG123" s="84" t="str">
        <f>""</f>
        <v/>
      </c>
      <c r="AH123" s="184" t="str">
        <f>IF(NOT(ISERROR(MATCH("Selvfinansieret",B108,0))),"",IF(NOT(ISERROR(MATCH(B108,{"ABER"},0))),AE123,IF(NOT(ISERROR(MATCH(B108,{"GBER"},0))),AF123,IF(NOT(ISERROR(MATCH(B108,{"FIBER"},0))),AG123,IF(NOT(ISERROR(MATCH(B108,{"Ej statsstøtte"},0))),AD123,"")))))</f>
        <v/>
      </c>
    </row>
    <row r="124" spans="1:36" s="24" customFormat="1" ht="15">
      <c r="A124" s="163"/>
      <c r="B124" s="164"/>
      <c r="C124" s="164"/>
      <c r="D124" s="164"/>
      <c r="E124" s="192" t="s">
        <v>183</v>
      </c>
      <c r="F124" s="193" t="str">
        <f>F109</f>
        <v/>
      </c>
      <c r="G124" s="165"/>
      <c r="H124" s="166"/>
      <c r="I124" s="166"/>
      <c r="J124" s="166"/>
      <c r="K124" s="166"/>
      <c r="L124" s="166"/>
      <c r="M124" s="166"/>
      <c r="N124" s="166"/>
      <c r="O124" s="166"/>
      <c r="P124" s="166"/>
      <c r="Q124" s="44"/>
      <c r="R124"/>
      <c r="S124"/>
      <c r="T124"/>
      <c r="U124"/>
      <c r="V124"/>
      <c r="W124"/>
      <c r="X124"/>
      <c r="Y124"/>
      <c r="Z124" s="184"/>
      <c r="AA124" s="5"/>
      <c r="AB124" s="5"/>
      <c r="AC124" s="5"/>
    </row>
    <row r="125" spans="1:36" s="24" customFormat="1" ht="30">
      <c r="A125" s="163"/>
      <c r="B125" s="164"/>
      <c r="C125" s="164"/>
      <c r="D125" s="164"/>
      <c r="E125" s="244" t="s">
        <v>215</v>
      </c>
      <c r="F125" s="193" t="str">
        <f>IFERROR(B121/E121,"")</f>
        <v/>
      </c>
      <c r="G125" s="165"/>
      <c r="H125" s="166"/>
      <c r="I125" s="166"/>
      <c r="J125" s="166"/>
      <c r="K125" s="166"/>
      <c r="L125" s="166"/>
      <c r="M125" s="166"/>
      <c r="N125" s="166"/>
      <c r="O125" s="166"/>
      <c r="P125" s="166"/>
      <c r="Q125" s="44"/>
      <c r="R125"/>
      <c r="S125"/>
      <c r="T125"/>
      <c r="U125"/>
      <c r="V125"/>
      <c r="W125"/>
      <c r="X125"/>
      <c r="Y125"/>
      <c r="Z125" s="184"/>
      <c r="AA125" s="5"/>
      <c r="AB125" s="5"/>
      <c r="AC125" s="5"/>
    </row>
    <row r="126" spans="1:36" ht="15">
      <c r="A126" s="34"/>
      <c r="B126" s="35"/>
      <c r="C126" s="35"/>
      <c r="D126" s="35"/>
      <c r="E126" s="36" t="s">
        <v>69</v>
      </c>
      <c r="F126" s="99">
        <f>IF(NOT(ISERROR(MATCH("Ej statsstøtte",B108,0))),0,IFERROR(E120/E119,0))</f>
        <v>0</v>
      </c>
      <c r="G126" s="242"/>
      <c r="H126" s="4"/>
      <c r="I126" s="4"/>
      <c r="J126" s="4"/>
      <c r="K126" s="4"/>
      <c r="L126" s="4"/>
      <c r="M126" s="4"/>
      <c r="N126" s="4"/>
      <c r="O126" s="4"/>
      <c r="P126" s="4"/>
      <c r="R126"/>
      <c r="S126"/>
      <c r="T126"/>
      <c r="U126"/>
      <c r="W126"/>
      <c r="Y126"/>
    </row>
    <row r="127" spans="1:36" ht="15">
      <c r="A127" s="74" t="s">
        <v>79</v>
      </c>
      <c r="B127" s="75">
        <f>IFERROR(E121/$E$15,0)</f>
        <v>0</v>
      </c>
      <c r="C127" s="35"/>
      <c r="D127" s="35"/>
      <c r="E127" s="50" t="s">
        <v>70</v>
      </c>
      <c r="F127" s="99">
        <f>IFERROR(E120/E112,0)</f>
        <v>0</v>
      </c>
      <c r="H127" s="4"/>
      <c r="I127" s="4"/>
      <c r="J127" s="4"/>
      <c r="K127" s="4"/>
      <c r="L127" s="4"/>
      <c r="M127" s="4"/>
      <c r="N127" s="4"/>
      <c r="O127" s="4"/>
      <c r="P127" s="4"/>
      <c r="R127"/>
      <c r="S127"/>
      <c r="T127"/>
      <c r="U127"/>
      <c r="W127"/>
      <c r="Y127"/>
    </row>
    <row r="128" spans="1:36" ht="15">
      <c r="A128" s="73"/>
      <c r="B128" s="76"/>
      <c r="E128" s="50"/>
      <c r="H128" s="4"/>
      <c r="I128" s="4"/>
      <c r="J128" s="4"/>
      <c r="K128" s="4"/>
      <c r="L128" s="4"/>
      <c r="M128" s="4"/>
      <c r="N128" s="4"/>
      <c r="O128" s="4"/>
      <c r="P128" s="4"/>
      <c r="R128"/>
      <c r="S128"/>
      <c r="T128"/>
      <c r="U128"/>
      <c r="W128"/>
      <c r="Y128"/>
      <c r="AD128"/>
    </row>
    <row r="129" spans="1:36" ht="15">
      <c r="A129" s="29" t="s">
        <v>34</v>
      </c>
      <c r="B129" s="1"/>
      <c r="C129" s="206" t="s">
        <v>52</v>
      </c>
      <c r="D129" s="206"/>
      <c r="E129" s="30" t="s">
        <v>37</v>
      </c>
      <c r="F129" s="204"/>
      <c r="G129" s="184"/>
      <c r="H129" s="205"/>
      <c r="I129" s="207"/>
      <c r="J129" s="184"/>
      <c r="K129" s="184"/>
      <c r="L129" s="184"/>
      <c r="M129" s="184"/>
      <c r="R129" s="48"/>
      <c r="S129" s="79"/>
      <c r="T129" s="183"/>
      <c r="W129" s="5"/>
      <c r="X129" s="83"/>
      <c r="AA129" s="184" t="str">
        <f>IF(NOT(ISERROR(MATCH("Selvfinansieret",B130,0))),"",IF(NOT(ISERROR(MATCH(B130,{"ABER"},0))),IF(X129=0,"",X129),IF(NOT(ISERROR(MATCH(B130,{"GEBER"},0))),IF(AG144=0,"",AG144),IF(NOT(ISERROR(MATCH(B130,{"FIBER"},0))),IF(Z129=0,"",Z129),""))))</f>
        <v/>
      </c>
      <c r="AF129" s="184"/>
    </row>
    <row r="130" spans="1:36" ht="15">
      <c r="A130" s="29" t="s">
        <v>207</v>
      </c>
      <c r="B130" s="31"/>
      <c r="C130" s="206"/>
      <c r="D130" s="206"/>
      <c r="E130" s="30" t="s">
        <v>177</v>
      </c>
      <c r="F130" s="31" t="str">
        <f>IF(ISBLANK($F$19),"Projektform skal vælges ved hovedansøger",$F$19)</f>
        <v>Projektform skal vælges ved hovedansøger</v>
      </c>
      <c r="G130" s="184"/>
      <c r="H130" s="205"/>
      <c r="I130" s="207"/>
      <c r="J130" s="184"/>
      <c r="K130" s="184"/>
      <c r="L130" s="184"/>
      <c r="M130" s="184"/>
      <c r="R130" s="48"/>
      <c r="S130" s="79"/>
      <c r="T130" s="83"/>
      <c r="W130" s="5"/>
      <c r="X130" s="83"/>
      <c r="Y130" s="84"/>
      <c r="AA130" s="184"/>
      <c r="AF130" s="184"/>
    </row>
    <row r="131" spans="1:36" ht="30">
      <c r="A131" s="30" t="s">
        <v>35</v>
      </c>
      <c r="B131" s="31"/>
      <c r="C131" s="30"/>
      <c r="D131" s="30"/>
      <c r="E131" s="217" t="s">
        <v>36</v>
      </c>
      <c r="F131" s="218" t="str">
        <f>IFERROR(IF(NOT(ISERROR(MATCH(B130,{"ABER"},0))),INDEX(ABER_Tilskudsprocent_liste[#All],MATCH(B131,ABER_Tilskudsprocent_liste[[#All],[Typer af projekter og aktiviteter/ virksomhedsstørrelse]],0),MATCH(AA133,ABER_Tilskudsprocent_liste[#Headers],0)),IF(NOT(ISERROR(MATCH(B130,{"GBER"},0))),INDEX(GEBER_Tilskudsprocent_liste[#All],MATCH(B131,GEBER_Tilskudsprocent_liste[[#All],[Typer af projekter og aktiviteter/ virksomhedsstørrelse]],0),MATCH(AA133,GEBER_Tilskudsprocent_liste[#Headers],0)),IF(NOT(ISERROR(MATCH(B130,{"FIBER"},0))),INDEX(FIBER_Tilskudsprocent_liste[#All],MATCH(B131,FIBER_Tilskudsprocent_liste[[#All],[Typer af projekter og aktiviteter/ virksomhedsstørrelse]],0),MATCH(AA133,FIBER_Tilskudsprocent_liste[#Headers],0)),""))),"")</f>
        <v/>
      </c>
      <c r="G131" s="217" t="s">
        <v>213</v>
      </c>
      <c r="H131" s="249" t="s">
        <v>218</v>
      </c>
      <c r="I131" s="250"/>
      <c r="J131" s="251" t="s">
        <v>221</v>
      </c>
      <c r="K131" s="251"/>
      <c r="L131" s="184"/>
      <c r="M131" s="184"/>
      <c r="R131" s="49"/>
      <c r="S131" s="80"/>
      <c r="T131" s="83"/>
      <c r="W131" s="5"/>
      <c r="X131" s="186"/>
      <c r="AB131" s="83"/>
      <c r="AF131" s="184"/>
    </row>
    <row r="132" spans="1:36" ht="15">
      <c r="A132" s="29"/>
      <c r="B132" s="30"/>
      <c r="C132" s="30"/>
      <c r="D132" s="30"/>
      <c r="E132" s="217"/>
      <c r="F132" s="255" t="str">
        <f>IFERROR(IF(NOT(ISERROR(MATCH(B130,{"ABER"},0))),INDEX(ABER_Tilskudsprocent_liste[#All],MATCH(B131,ABER_Tilskudsprocent_liste[[#All],[Typer af projekter og aktiviteter/ virksomhedsstørrelse]],0),MATCH(AA133,ABER_Tilskudsprocent_liste[#Headers],0)),IF(NOT(ISERROR(MATCH(B130,{"GBER"},0))),INDEX(GEBER_Tilskudsprocent_liste[#All],MATCH(B131,GEBER_Tilskudsprocent_liste[[#All],[Typer af projekter og aktiviteter/ virksomhedsstørrelse]],0),MATCH(AA133,GEBER_Tilskudsprocent_liste[#Headers],0)),IF(NOT(ISERROR(MATCH(B130,{"FIBER"},0))),INDEX(FIBER_Tilskudsprocent_liste[#All],MATCH(B131,FIBER_Tilskudsprocent_liste[[#All],[Typer af projekter og aktiviteter/ virksomhedsstørrelse]],0),MATCH(AA133,FIBER_Tilskudsprocent_liste[#Headers],0)),""))),"")</f>
        <v/>
      </c>
      <c r="G132" s="252"/>
      <c r="H132" s="251" t="str">
        <f>IFERROR(IF(E143*(1-F132)-C144&lt;0,F132-((E143*F132+C144)-E143)/E143,""),"")</f>
        <v/>
      </c>
      <c r="I132" s="251" t="str">
        <f>IFERROR(IF(D144&lt;&gt;0,IF(D144=E143,0,IF(C144&gt;0,(F132-D144/E143)-H132,"HA")),IF(E143*(1-F132)-C144&lt;0,((F132-((E143*F132+C144+D144)-E143)/E143)),"")),"")</f>
        <v/>
      </c>
      <c r="J132" s="253" t="e">
        <f>I132-H133</f>
        <v>#VALUE!</v>
      </c>
      <c r="K132" s="251"/>
      <c r="L132" s="184"/>
      <c r="M132" s="184"/>
      <c r="R132" s="49"/>
      <c r="S132" s="80"/>
      <c r="T132" s="83"/>
      <c r="U132" s="41" t="s">
        <v>220</v>
      </c>
      <c r="V132" t="s">
        <v>219</v>
      </c>
      <c r="W132" s="184" t="s">
        <v>217</v>
      </c>
      <c r="X132" s="184" t="s">
        <v>216</v>
      </c>
      <c r="Y132" s="184" t="s">
        <v>182</v>
      </c>
      <c r="AA132" s="42" t="s">
        <v>179</v>
      </c>
      <c r="AB132" s="46" t="s">
        <v>177</v>
      </c>
      <c r="AC132"/>
    </row>
    <row r="133" spans="1:36" ht="15.75" thickBot="1">
      <c r="A133" s="37"/>
      <c r="B133" s="27" t="s">
        <v>85</v>
      </c>
      <c r="C133" s="27" t="s">
        <v>208</v>
      </c>
      <c r="D133" s="27" t="s">
        <v>214</v>
      </c>
      <c r="E133" s="27" t="s">
        <v>0</v>
      </c>
      <c r="F133" s="28" t="s">
        <v>13</v>
      </c>
      <c r="G133" s="208"/>
      <c r="H133" s="254" t="e">
        <f>(F132-D144/E143)</f>
        <v>#VALUE!</v>
      </c>
      <c r="I133" s="252"/>
      <c r="J133" s="208"/>
      <c r="K133" s="252"/>
      <c r="L133" s="208"/>
      <c r="M133" s="208"/>
      <c r="N133" s="4"/>
      <c r="O133" s="4"/>
      <c r="P133" s="189"/>
      <c r="Q133" s="42"/>
      <c r="R133" s="81"/>
      <c r="S133" s="41"/>
      <c r="T133" s="41"/>
      <c r="U133"/>
      <c r="V133" s="5"/>
      <c r="W133" s="184"/>
      <c r="X133" s="184"/>
      <c r="Z133" s="83"/>
      <c r="AA133" s="40" t="str">
        <f>CONCATENATE(F129," - ",AB133)</f>
        <v xml:space="preserve"> - Projektform skal vælges ved hovedansøger</v>
      </c>
      <c r="AB133" t="str">
        <f>F130</f>
        <v>Projektform skal vælges ved hovedansøger</v>
      </c>
      <c r="AC133"/>
    </row>
    <row r="134" spans="1:36" ht="15" customHeight="1">
      <c r="A134" s="5" t="s">
        <v>82</v>
      </c>
      <c r="B134" s="196">
        <f>IFERROR(IF(E134=0,0,Y134),0)</f>
        <v>0</v>
      </c>
      <c r="C134" s="196">
        <f t="shared" ref="C134:C140" si="17">IFERROR(E134-B134,0)</f>
        <v>0</v>
      </c>
      <c r="D134" s="196"/>
      <c r="E134" s="215"/>
      <c r="F134" s="32"/>
      <c r="G134" s="283"/>
      <c r="H134" s="284"/>
      <c r="I134" s="284"/>
      <c r="J134" s="284"/>
      <c r="K134" s="284"/>
      <c r="L134" s="284"/>
      <c r="M134" s="284"/>
      <c r="N134" s="284"/>
      <c r="O134" s="285"/>
      <c r="P134" s="190"/>
      <c r="Q134" s="45"/>
      <c r="R134" s="78"/>
      <c r="S134" s="41"/>
      <c r="T134" s="41"/>
      <c r="U134" s="41" t="e">
        <f>((F132-((E143*F132+C144)-E143)/E143))*E134</f>
        <v>#VALUE!</v>
      </c>
      <c r="V134" t="e">
        <f>H133*E134</f>
        <v>#VALUE!</v>
      </c>
      <c r="W134" s="5">
        <f>IFERROR(IF(E134=0,0,E134*H132),0)</f>
        <v>0</v>
      </c>
      <c r="X134" s="184">
        <f>IF(E134=0,0,E134*F131)</f>
        <v>0</v>
      </c>
      <c r="Y134" s="184">
        <f>IF(NOT(ISERROR(MATCH("Selvfinansieret",B$130,0))),0,IF(OR(NOT(ISERROR(MATCH("Ej statsstøtte",B$130,0))),NOT(ISERROR(MATCH(B$130,AI140:AI142,0)))),E134,IF(AND(D144=0,C144=0),X134,IF(AND(D144&gt;0,C144=0),V134,IF(AND(D144&gt;0,C144&gt;0,V134=0),0,IF(AND(W134&lt;&gt;0,W134&lt;V134),W134,V134))))))</f>
        <v>0</v>
      </c>
      <c r="AA134" s="40"/>
      <c r="AB134" s="41"/>
      <c r="AC134"/>
      <c r="AE134" s="292" t="s">
        <v>178</v>
      </c>
      <c r="AF134" s="292"/>
      <c r="AG134" s="292"/>
    </row>
    <row r="135" spans="1:36" ht="15">
      <c r="A135" s="5" t="s">
        <v>3</v>
      </c>
      <c r="B135" s="196">
        <f t="shared" ref="B135:B140" si="18">IFERROR(IF(E135=0,0,Y135),0)</f>
        <v>0</v>
      </c>
      <c r="C135" s="196">
        <f t="shared" si="17"/>
        <v>0</v>
      </c>
      <c r="D135" s="196"/>
      <c r="E135" s="215"/>
      <c r="F135" s="95"/>
      <c r="G135" s="286"/>
      <c r="H135" s="287"/>
      <c r="I135" s="287"/>
      <c r="J135" s="287"/>
      <c r="K135" s="287"/>
      <c r="L135" s="287"/>
      <c r="M135" s="287"/>
      <c r="N135" s="287"/>
      <c r="O135" s="288"/>
      <c r="P135" s="190"/>
      <c r="Q135" s="78"/>
      <c r="R135" s="82"/>
      <c r="S135" s="43"/>
      <c r="T135" s="41"/>
      <c r="U135" s="41" t="e">
        <f>((F132-((E143*F132+C144+D144)-E143)/E143))*E135</f>
        <v>#VALUE!</v>
      </c>
      <c r="V135" t="e">
        <f>H133*E135</f>
        <v>#VALUE!</v>
      </c>
      <c r="W135" s="5">
        <f>IFERROR(IF(E135=0,0,E135*H132),0)</f>
        <v>0</v>
      </c>
      <c r="X135" s="184">
        <f>IF(E135=0,0,E135*F131)</f>
        <v>0</v>
      </c>
      <c r="Y135" s="184">
        <f t="shared" ref="Y135:Y143" si="19">IF(NOT(ISERROR(MATCH("Selvfinansieret",B$130,0))),0,IF(OR(NOT(ISERROR(MATCH("Ej statsstøtte",B$130,0))),NOT(ISERROR(MATCH(B$130,AI141:AI143,0)))),E135,IF(AND(D145=0,C145=0),X135,IF(AND(D145&gt;0,C145=0),V135,IF(AND(D145&gt;0,C145&gt;0,V135=0),0,IF(AND(W135&lt;&gt;0,W135&lt;V135),W135,V135))))))</f>
        <v>0</v>
      </c>
      <c r="AA135" s="40"/>
      <c r="AB135" s="41"/>
      <c r="AC135"/>
    </row>
    <row r="136" spans="1:36" ht="15">
      <c r="A136" s="5" t="s">
        <v>84</v>
      </c>
      <c r="B136" s="196">
        <f t="shared" si="18"/>
        <v>0</v>
      </c>
      <c r="C136" s="196">
        <f t="shared" si="17"/>
        <v>0</v>
      </c>
      <c r="D136" s="196"/>
      <c r="E136" s="215"/>
      <c r="F136" s="95"/>
      <c r="G136" s="286"/>
      <c r="H136" s="287"/>
      <c r="I136" s="287"/>
      <c r="J136" s="287"/>
      <c r="K136" s="287"/>
      <c r="L136" s="287"/>
      <c r="M136" s="287"/>
      <c r="N136" s="287"/>
      <c r="O136" s="288"/>
      <c r="P136" s="190"/>
      <c r="Q136" s="78"/>
      <c r="R136" s="82"/>
      <c r="S136" s="43"/>
      <c r="T136" s="41"/>
      <c r="U136" s="41" t="e">
        <f>((F132-((E143*F132+C144+D144)-E143)/E143))*E136</f>
        <v>#VALUE!</v>
      </c>
      <c r="V136" t="e">
        <f>H133*E136</f>
        <v>#VALUE!</v>
      </c>
      <c r="W136" s="5">
        <f>IFERROR(IF(E136=0,0,E136*H132),0)</f>
        <v>0</v>
      </c>
      <c r="X136" s="184">
        <f>IF(E136=0,0,E136*F131)</f>
        <v>0</v>
      </c>
      <c r="Y136" s="184">
        <f t="shared" si="19"/>
        <v>0</v>
      </c>
      <c r="AA136" s="40"/>
      <c r="AB136" s="41"/>
      <c r="AC136"/>
      <c r="AD136" s="50" t="s">
        <v>210</v>
      </c>
      <c r="AE136" s="50" t="s">
        <v>165</v>
      </c>
      <c r="AF136" s="50" t="s">
        <v>186</v>
      </c>
      <c r="AG136" s="50" t="s">
        <v>166</v>
      </c>
      <c r="AH136" s="50" t="s">
        <v>184</v>
      </c>
      <c r="AI136" s="50" t="s">
        <v>188</v>
      </c>
      <c r="AJ136" s="50" t="s">
        <v>211</v>
      </c>
    </row>
    <row r="137" spans="1:36" ht="15">
      <c r="A137" s="5" t="s">
        <v>46</v>
      </c>
      <c r="B137" s="196">
        <f t="shared" si="18"/>
        <v>0</v>
      </c>
      <c r="C137" s="196">
        <f t="shared" si="17"/>
        <v>0</v>
      </c>
      <c r="D137" s="196"/>
      <c r="E137" s="215"/>
      <c r="F137" s="95"/>
      <c r="G137" s="286"/>
      <c r="H137" s="287"/>
      <c r="I137" s="287"/>
      <c r="J137" s="287"/>
      <c r="K137" s="287"/>
      <c r="L137" s="287"/>
      <c r="M137" s="287"/>
      <c r="N137" s="287"/>
      <c r="O137" s="288"/>
      <c r="P137" s="191"/>
      <c r="Q137" s="78"/>
      <c r="R137" s="82"/>
      <c r="S137" s="43"/>
      <c r="T137" s="41"/>
      <c r="U137" s="41" t="e">
        <f>((F132-((E143*F132+C144+D144)-E143)/E143))*E137</f>
        <v>#VALUE!</v>
      </c>
      <c r="V137" t="e">
        <f>H133*E137</f>
        <v>#VALUE!</v>
      </c>
      <c r="W137" s="5">
        <f>IFERROR(IF(E137=0,0,E137*H132),0)</f>
        <v>0</v>
      </c>
      <c r="X137" s="184">
        <f>IF(E137=0,0,E137*F131)</f>
        <v>0</v>
      </c>
      <c r="Y137" s="184">
        <f t="shared" si="19"/>
        <v>0</v>
      </c>
      <c r="AA137" t="s">
        <v>180</v>
      </c>
      <c r="AB137" t="s">
        <v>175</v>
      </c>
      <c r="AC137"/>
      <c r="AD137" t="s">
        <v>159</v>
      </c>
      <c r="AE137" t="s">
        <v>159</v>
      </c>
      <c r="AF137" t="s">
        <v>167</v>
      </c>
      <c r="AG137" s="181" t="s">
        <v>174</v>
      </c>
      <c r="AH137" s="184" t="str">
        <f>IF(NOT(ISERROR(MATCH("Selvfinansieret",B130,0))),"",IF(NOT(ISERROR(MATCH(B130,{"ABER"},0))),AE137,IF(NOT(ISERROR(MATCH(B130,{"GBER"},0))),AF137,IF(NOT(ISERROR(MATCH(B130,{"FIBER"},0))),AG137,IF(NOT(ISERROR(MATCH(B130,{"Ej statsstøtte"},0))),AD137,"")))))</f>
        <v/>
      </c>
      <c r="AI137" s="182" t="s">
        <v>165</v>
      </c>
    </row>
    <row r="138" spans="1:36" ht="15">
      <c r="A138" s="5" t="s">
        <v>2</v>
      </c>
      <c r="B138" s="196">
        <f t="shared" si="18"/>
        <v>0</v>
      </c>
      <c r="C138" s="196">
        <f t="shared" si="17"/>
        <v>0</v>
      </c>
      <c r="D138" s="196"/>
      <c r="E138" s="215"/>
      <c r="F138" s="95"/>
      <c r="G138" s="286"/>
      <c r="H138" s="287"/>
      <c r="I138" s="287"/>
      <c r="J138" s="287"/>
      <c r="K138" s="287"/>
      <c r="L138" s="287"/>
      <c r="M138" s="287"/>
      <c r="N138" s="287"/>
      <c r="O138" s="288"/>
      <c r="P138" s="191"/>
      <c r="Q138" s="78"/>
      <c r="R138" s="82"/>
      <c r="S138" s="43"/>
      <c r="T138" s="41"/>
      <c r="U138" s="41" t="e">
        <f>((F132-((E143*F132+C144+D144)-E143)/E143))*E138</f>
        <v>#VALUE!</v>
      </c>
      <c r="V138" t="e">
        <f>H133*E138</f>
        <v>#VALUE!</v>
      </c>
      <c r="W138" s="5">
        <f>IFERROR(IF(E138=0,0,E138*H132),0)</f>
        <v>0</v>
      </c>
      <c r="X138" s="184">
        <f>IF(E138=0,0,E138*F131)</f>
        <v>0</v>
      </c>
      <c r="Y138" s="184">
        <f t="shared" si="19"/>
        <v>0</v>
      </c>
      <c r="AA138" t="s">
        <v>68</v>
      </c>
      <c r="AB138" t="s">
        <v>176</v>
      </c>
      <c r="AC138"/>
      <c r="AD138" t="s">
        <v>160</v>
      </c>
      <c r="AE138" t="s">
        <v>160</v>
      </c>
      <c r="AF138" t="s">
        <v>168</v>
      </c>
      <c r="AG138" s="181" t="s">
        <v>161</v>
      </c>
      <c r="AH138" s="184" t="str">
        <f>IF(NOT(ISERROR(MATCH("Selvfinansieret",B130,0))),"",IF(NOT(ISERROR(MATCH(B130,{"ABER"},0))),AE138,IF(NOT(ISERROR(MATCH(B130,{"GBER"},0))),AF138,IF(NOT(ISERROR(MATCH(B130,{"FIBER"},0))),AG138,IF(NOT(ISERROR(MATCH(B130,{"Ej statsstøtte"},0))),AD138,"")))))</f>
        <v/>
      </c>
      <c r="AI138" s="183" t="s">
        <v>186</v>
      </c>
    </row>
    <row r="139" spans="1:36" ht="15">
      <c r="A139" s="5" t="s">
        <v>14</v>
      </c>
      <c r="B139" s="196">
        <f t="shared" si="18"/>
        <v>0</v>
      </c>
      <c r="C139" s="196">
        <f t="shared" si="17"/>
        <v>0</v>
      </c>
      <c r="D139" s="196"/>
      <c r="E139" s="215"/>
      <c r="F139" s="95"/>
      <c r="G139" s="286"/>
      <c r="H139" s="287"/>
      <c r="I139" s="287"/>
      <c r="J139" s="287"/>
      <c r="K139" s="287"/>
      <c r="L139" s="287"/>
      <c r="M139" s="287"/>
      <c r="N139" s="287"/>
      <c r="O139" s="288"/>
      <c r="P139" s="190"/>
      <c r="Q139" s="78"/>
      <c r="R139" s="82"/>
      <c r="S139" s="43"/>
      <c r="T139" s="41"/>
      <c r="U139" s="41" t="e">
        <f>((F132-((E143*F132+C144+D144)-E143)/E143))*E139</f>
        <v>#VALUE!</v>
      </c>
      <c r="V139" t="e">
        <f>H133*E139</f>
        <v>#VALUE!</v>
      </c>
      <c r="W139" s="5">
        <f>IFERROR(IF(E139=0,0,E139*H132),0)</f>
        <v>0</v>
      </c>
      <c r="X139" s="184">
        <f>IF(E139=0,0,E139*F131)</f>
        <v>0</v>
      </c>
      <c r="Y139" s="184">
        <f t="shared" si="19"/>
        <v>0</v>
      </c>
      <c r="Z139" s="184"/>
      <c r="AA139" t="s">
        <v>181</v>
      </c>
      <c r="AB139"/>
      <c r="AC139"/>
      <c r="AD139" t="s">
        <v>161</v>
      </c>
      <c r="AE139" t="s">
        <v>161</v>
      </c>
      <c r="AF139" t="s">
        <v>169</v>
      </c>
      <c r="AG139" s="241" t="s">
        <v>187</v>
      </c>
      <c r="AH139" s="184" t="str">
        <f>IF(NOT(ISERROR(MATCH("Selvfinansieret",B130,0))),"",IF(NOT(ISERROR(MATCH(B130,{"ABER"},0))),AE139,IF(NOT(ISERROR(MATCH(B130,{"GBER"},0))),AF139,IF(NOT(ISERROR(MATCH(B130,{"FIBER"},0))),AG139,IF(NOT(ISERROR(MATCH(B130,{"Ej statsstøtte"},0))),AD139,"")))))</f>
        <v/>
      </c>
      <c r="AI139" s="183" t="s">
        <v>166</v>
      </c>
    </row>
    <row r="140" spans="1:36" ht="15.75" thickBot="1">
      <c r="A140" s="26" t="s">
        <v>83</v>
      </c>
      <c r="B140" s="196">
        <f t="shared" si="18"/>
        <v>0</v>
      </c>
      <c r="C140" s="196">
        <f t="shared" si="17"/>
        <v>0</v>
      </c>
      <c r="D140" s="196"/>
      <c r="E140" s="216"/>
      <c r="F140" s="95"/>
      <c r="G140" s="287"/>
      <c r="H140" s="287"/>
      <c r="I140" s="287"/>
      <c r="J140" s="287"/>
      <c r="K140" s="287"/>
      <c r="L140" s="287"/>
      <c r="M140" s="287"/>
      <c r="N140" s="287"/>
      <c r="O140" s="288"/>
      <c r="P140" s="190"/>
      <c r="Q140" s="78"/>
      <c r="R140" s="82"/>
      <c r="S140" s="43"/>
      <c r="T140" s="41"/>
      <c r="U140" s="41" t="e">
        <f>((F132-((E143*F132+C144+D144)-E143)/E143))*E140</f>
        <v>#VALUE!</v>
      </c>
      <c r="V140" t="e">
        <f>H133*E140</f>
        <v>#VALUE!</v>
      </c>
      <c r="W140" s="5">
        <f>IFERROR(IF(E140=0,0,E140*H132),0)</f>
        <v>0</v>
      </c>
      <c r="X140" s="184">
        <f>IF(E140=0,0,E140*F131)</f>
        <v>0</v>
      </c>
      <c r="Y140" s="184">
        <f t="shared" si="19"/>
        <v>0</v>
      </c>
      <c r="Z140" s="184"/>
      <c r="AA140" t="s">
        <v>87</v>
      </c>
      <c r="AB140"/>
      <c r="AC140"/>
      <c r="AD140" t="s">
        <v>162</v>
      </c>
      <c r="AE140" t="s">
        <v>162</v>
      </c>
      <c r="AF140" t="s">
        <v>170</v>
      </c>
      <c r="AG140" s="84" t="str">
        <f>""</f>
        <v/>
      </c>
      <c r="AH140" s="184" t="str">
        <f>IF(NOT(ISERROR(MATCH("Selvfinansieret",B130,0))),"",IF(NOT(ISERROR(MATCH(B130,{"ABER"},0))),AE140,IF(NOT(ISERROR(MATCH(B130,{"GBER"},0))),AF140,IF(NOT(ISERROR(MATCH(B130,{"FIBER"},0))),AG140,IF(NOT(ISERROR(MATCH(B130,{"Ej statsstøtte"},0))),AD140,"")))))</f>
        <v/>
      </c>
      <c r="AI140" s="83" t="s">
        <v>126</v>
      </c>
    </row>
    <row r="141" spans="1:36" ht="15">
      <c r="A141" s="98" t="s">
        <v>31</v>
      </c>
      <c r="B141" s="200">
        <f>SUM(B134+B135+B136+B137-B138-B139+B140)</f>
        <v>0</v>
      </c>
      <c r="C141" s="197">
        <f>SUM(C134+C135+C136+C137-C138-C139+C140)</f>
        <v>0</v>
      </c>
      <c r="D141" s="197"/>
      <c r="E141" s="200">
        <f>SUM(B141:C141)</f>
        <v>0</v>
      </c>
      <c r="F141" s="97"/>
      <c r="G141" s="286"/>
      <c r="H141" s="287"/>
      <c r="I141" s="287"/>
      <c r="J141" s="287"/>
      <c r="K141" s="287"/>
      <c r="L141" s="287"/>
      <c r="M141" s="287"/>
      <c r="N141" s="287"/>
      <c r="O141" s="288"/>
      <c r="P141" s="44"/>
      <c r="R141"/>
      <c r="S141"/>
      <c r="T141"/>
      <c r="U141" s="41" t="e">
        <f>((F132-((E143*F132+C144+D144)-E143)/E143))*E141</f>
        <v>#VALUE!</v>
      </c>
      <c r="V141" t="e">
        <f>H133*E141</f>
        <v>#VALUE!</v>
      </c>
      <c r="W141" s="5">
        <f>IFERROR(IF(E141=0,0,E141*H132),0)</f>
        <v>0</v>
      </c>
      <c r="X141" s="184">
        <f>IF(E141=0,0,E141*F131)</f>
        <v>0</v>
      </c>
      <c r="Y141" s="184" t="e">
        <f t="shared" si="19"/>
        <v>#VALUE!</v>
      </c>
      <c r="Z141" s="184"/>
      <c r="AA141" t="s">
        <v>209</v>
      </c>
      <c r="AB141"/>
      <c r="AC141"/>
      <c r="AD141" t="s">
        <v>172</v>
      </c>
      <c r="AE141" t="s">
        <v>163</v>
      </c>
      <c r="AF141" t="s">
        <v>171</v>
      </c>
      <c r="AG141" s="84" t="str">
        <f>""</f>
        <v/>
      </c>
      <c r="AH141" s="184" t="str">
        <f>IF(NOT(ISERROR(MATCH("Selvfinansieret",B130,0))),"",IF(NOT(ISERROR(MATCH(B130,{"ABER"},0))),AE141,IF(NOT(ISERROR(MATCH(B130,{"GBER"},0))),AF141,IF(NOT(ISERROR(MATCH(B130,{"FIBER"},0))),AG141,IF(NOT(ISERROR(MATCH(B130,{"Ej statsstøtte"},0))),AD141,"")))))</f>
        <v/>
      </c>
      <c r="AI141" s="83" t="s">
        <v>127</v>
      </c>
    </row>
    <row r="142" spans="1:36" ht="15.75" thickBot="1">
      <c r="A142" s="33" t="s">
        <v>1</v>
      </c>
      <c r="B142" s="198">
        <f>IFERROR(IF(E142=0,0,Y142),0)</f>
        <v>0</v>
      </c>
      <c r="C142" s="196">
        <f>IFERROR(E142-B142,0)</f>
        <v>0</v>
      </c>
      <c r="D142" s="196"/>
      <c r="E142" s="216"/>
      <c r="F142" s="96"/>
      <c r="G142" s="286"/>
      <c r="H142" s="287"/>
      <c r="I142" s="287"/>
      <c r="J142" s="287"/>
      <c r="K142" s="287"/>
      <c r="L142" s="287"/>
      <c r="M142" s="287"/>
      <c r="N142" s="287"/>
      <c r="O142" s="288"/>
      <c r="P142" s="190"/>
      <c r="R142"/>
      <c r="S142"/>
      <c r="T142"/>
      <c r="U142" s="41" t="e">
        <f>((F132-((E143*F132+C144+D144)-E143)/E143))*E142</f>
        <v>#VALUE!</v>
      </c>
      <c r="V142" t="e">
        <f>H133*E142</f>
        <v>#VALUE!</v>
      </c>
      <c r="W142" s="5">
        <f>IFERROR(IF(E142=0,0,E142*H132),0)</f>
        <v>0</v>
      </c>
      <c r="X142" s="184">
        <f>IF(E142=0,0,E142*F131)</f>
        <v>0</v>
      </c>
      <c r="Y142" s="184">
        <f t="shared" si="19"/>
        <v>0</v>
      </c>
      <c r="Z142" s="184"/>
      <c r="AA142" s="40"/>
      <c r="AB142" s="41"/>
      <c r="AC142"/>
      <c r="AD142" t="s">
        <v>163</v>
      </c>
      <c r="AE142" t="s">
        <v>164</v>
      </c>
      <c r="AF142" t="s">
        <v>172</v>
      </c>
      <c r="AG142" s="84" t="str">
        <f>""</f>
        <v/>
      </c>
      <c r="AH142" s="184" t="str">
        <f>IF(NOT(ISERROR(MATCH("Selvfinansieret",B130,0))),"",IF(NOT(ISERROR(MATCH(B130,{"ABER"},0))),AE142,IF(NOT(ISERROR(MATCH(B130,{"GBER"},0))),AF142,IF(NOT(ISERROR(MATCH(B130,{"FIBER"},0))),AG142,IF(NOT(ISERROR(MATCH(B130,{"Ej statsstøtte"},0))),AD142,"")))))</f>
        <v/>
      </c>
      <c r="AI142" s="83" t="s">
        <v>128</v>
      </c>
    </row>
    <row r="143" spans="1:36" ht="15.75" thickBot="1">
      <c r="A143" s="167" t="s">
        <v>0</v>
      </c>
      <c r="B143" s="248">
        <f>IF(B141+B142&lt;=0,0,B141+B142)</f>
        <v>0</v>
      </c>
      <c r="C143" s="248">
        <f>IF(C141+C142-C144&lt;=0,0,C141+C142-C144)</f>
        <v>0</v>
      </c>
      <c r="D143" s="276"/>
      <c r="E143" s="201">
        <f>SUM(E134+E135+E136+E137-E138-E139+E140)+E142</f>
        <v>0</v>
      </c>
      <c r="F143" s="168"/>
      <c r="G143" s="289"/>
      <c r="H143" s="290"/>
      <c r="I143" s="290"/>
      <c r="J143" s="290"/>
      <c r="K143" s="290"/>
      <c r="L143" s="290"/>
      <c r="M143" s="290"/>
      <c r="N143" s="290"/>
      <c r="O143" s="291"/>
      <c r="P143" s="44"/>
      <c r="R143"/>
      <c r="S143"/>
      <c r="T143"/>
      <c r="U143" s="41" t="e">
        <f>((F132-((E143*F132+C144+D144)-E143)/E143))*E143</f>
        <v>#VALUE!</v>
      </c>
      <c r="V143" t="e">
        <f>H133*E143</f>
        <v>#VALUE!</v>
      </c>
      <c r="W143" s="5">
        <f>IFERROR(IF(E143=0,0,E143*H132),0)</f>
        <v>0</v>
      </c>
      <c r="Y143" s="184">
        <f t="shared" si="19"/>
        <v>0</v>
      </c>
      <c r="Z143" s="184"/>
      <c r="AA143" s="182"/>
      <c r="AB143" s="182"/>
      <c r="AC143"/>
      <c r="AD143" t="s">
        <v>164</v>
      </c>
      <c r="AE143" s="84" t="str">
        <f>""</f>
        <v/>
      </c>
      <c r="AF143" t="s">
        <v>161</v>
      </c>
      <c r="AG143" s="84" t="str">
        <f>""</f>
        <v/>
      </c>
      <c r="AH143" s="184" t="str">
        <f>IF(NOT(ISERROR(MATCH("Selvfinansieret",B130,0))),"",IF(NOT(ISERROR(MATCH(B130,{"ABER"},0))),AE143,IF(NOT(ISERROR(MATCH(B130,{"GBER"},0))),AF143,IF(NOT(ISERROR(MATCH(B130,{"FIBER"},0))),AG143,IF(NOT(ISERROR(MATCH(B130,{"Ej statsstøtte"},0))),AD143,"")))))</f>
        <v/>
      </c>
      <c r="AI143" s="41" t="s">
        <v>185</v>
      </c>
    </row>
    <row r="144" spans="1:36" s="24" customFormat="1" ht="15">
      <c r="A144" s="169" t="s">
        <v>151</v>
      </c>
      <c r="B144" s="247">
        <f>B143</f>
        <v>0</v>
      </c>
      <c r="C144" s="281"/>
      <c r="D144" s="274"/>
      <c r="E144" s="247">
        <f>SUM(B134+B135+B136+B137-B138-B139+B140)</f>
        <v>0</v>
      </c>
      <c r="F144" s="187"/>
      <c r="G144" s="166"/>
      <c r="H144" s="166"/>
      <c r="I144" s="166"/>
      <c r="J144" s="166"/>
      <c r="K144" s="166"/>
      <c r="L144" s="166"/>
      <c r="M144" s="166"/>
      <c r="N144" s="166"/>
      <c r="O144" s="166"/>
      <c r="P144" s="44"/>
      <c r="Q144"/>
      <c r="R144"/>
      <c r="S144"/>
      <c r="T144"/>
      <c r="U144"/>
      <c r="V144"/>
      <c r="W144"/>
      <c r="X144"/>
      <c r="Y144" s="184"/>
      <c r="Z144" s="184"/>
      <c r="AA144" s="78"/>
      <c r="AB144" s="183"/>
      <c r="AC144" s="41"/>
      <c r="AD144" t="s">
        <v>174</v>
      </c>
      <c r="AE144" s="5" t="str">
        <f>""</f>
        <v/>
      </c>
      <c r="AF144" s="84" t="s">
        <v>173</v>
      </c>
      <c r="AG144" s="84" t="str">
        <f>""</f>
        <v/>
      </c>
      <c r="AH144" s="184" t="str">
        <f>IF(NOT(ISERROR(MATCH("Selvfinansieret",B130,0))),"",IF(NOT(ISERROR(MATCH(B130,{"ABER"},0))),AE144,IF(NOT(ISERROR(MATCH(B130,{"GBER"},0))),AF144,IF(NOT(ISERROR(MATCH(B130,{"FIBER"},0))),AG144,IF(NOT(ISERROR(MATCH(B130,{"Ej statsstøtte"},0))),AD144,"")))))</f>
        <v/>
      </c>
      <c r="AI144" t="s">
        <v>212</v>
      </c>
      <c r="AJ144" s="5"/>
    </row>
    <row r="145" spans="1:36" s="24" customFormat="1" ht="15">
      <c r="A145" s="209"/>
      <c r="B145" s="210"/>
      <c r="C145" s="210"/>
      <c r="D145" s="210"/>
      <c r="E145" s="203"/>
      <c r="F145" s="165"/>
      <c r="G145" s="166"/>
      <c r="H145" s="166"/>
      <c r="I145" s="166"/>
      <c r="J145" s="166"/>
      <c r="K145" s="166"/>
      <c r="L145" s="166"/>
      <c r="M145" s="166"/>
      <c r="N145" s="166"/>
      <c r="O145" s="166"/>
      <c r="P145" s="44"/>
      <c r="Q145"/>
      <c r="R145"/>
      <c r="S145"/>
      <c r="T145"/>
      <c r="U145"/>
      <c r="V145"/>
      <c r="W145"/>
      <c r="X145"/>
      <c r="Y145" s="184"/>
      <c r="Z145" s="184"/>
      <c r="AA145" s="184"/>
      <c r="AD145" t="s">
        <v>187</v>
      </c>
      <c r="AE145" s="24" t="str">
        <f>""</f>
        <v/>
      </c>
      <c r="AF145" s="24" t="str">
        <f>""</f>
        <v/>
      </c>
      <c r="AG145" s="84" t="str">
        <f>""</f>
        <v/>
      </c>
      <c r="AH145" s="184" t="str">
        <f>IF(NOT(ISERROR(MATCH("Selvfinansieret",B130,0))),"",IF(NOT(ISERROR(MATCH(B130,{"ABER"},0))),AE145,IF(NOT(ISERROR(MATCH(B130,{"GBER"},0))),AF145,IF(NOT(ISERROR(MATCH(B130,{"FIBER"},0))),AG145,IF(NOT(ISERROR(MATCH(B130,{"Ej statsstøtte"},0))),AD145,"")))))</f>
        <v/>
      </c>
    </row>
    <row r="146" spans="1:36" s="24" customFormat="1" ht="15">
      <c r="A146" s="163"/>
      <c r="B146" s="164"/>
      <c r="C146" s="164"/>
      <c r="D146" s="164"/>
      <c r="E146" s="192" t="s">
        <v>183</v>
      </c>
      <c r="F146" s="193" t="str">
        <f>F131</f>
        <v/>
      </c>
      <c r="G146" s="165"/>
      <c r="H146" s="166"/>
      <c r="I146" s="166"/>
      <c r="J146" s="166"/>
      <c r="K146" s="166"/>
      <c r="L146" s="166"/>
      <c r="M146" s="166"/>
      <c r="N146" s="166"/>
      <c r="O146" s="166"/>
      <c r="P146" s="166"/>
      <c r="Q146" s="44"/>
      <c r="R146"/>
      <c r="S146"/>
      <c r="T146"/>
      <c r="U146"/>
      <c r="V146"/>
      <c r="W146"/>
      <c r="X146"/>
      <c r="Y146"/>
      <c r="Z146" s="184"/>
      <c r="AA146" s="5"/>
      <c r="AB146" s="5"/>
      <c r="AC146" s="5"/>
    </row>
    <row r="147" spans="1:36" s="24" customFormat="1" ht="30">
      <c r="A147" s="163"/>
      <c r="B147" s="164"/>
      <c r="C147" s="164"/>
      <c r="D147" s="164"/>
      <c r="E147" s="244" t="s">
        <v>215</v>
      </c>
      <c r="F147" s="193" t="str">
        <f>IFERROR(B143/E143,"")</f>
        <v/>
      </c>
      <c r="G147" s="165"/>
      <c r="H147" s="166"/>
      <c r="I147" s="166"/>
      <c r="J147" s="166"/>
      <c r="K147" s="166"/>
      <c r="L147" s="166"/>
      <c r="M147" s="166"/>
      <c r="N147" s="166"/>
      <c r="O147" s="166"/>
      <c r="P147" s="166"/>
      <c r="Q147" s="44"/>
      <c r="R147"/>
      <c r="S147"/>
      <c r="T147"/>
      <c r="U147"/>
      <c r="V147"/>
      <c r="W147"/>
      <c r="X147"/>
      <c r="Y147"/>
      <c r="Z147" s="184"/>
      <c r="AA147" s="5"/>
      <c r="AB147" s="5"/>
      <c r="AC147" s="5"/>
    </row>
    <row r="148" spans="1:36" ht="15">
      <c r="A148" s="34"/>
      <c r="B148" s="35"/>
      <c r="C148" s="35"/>
      <c r="D148" s="35"/>
      <c r="E148" s="36" t="s">
        <v>69</v>
      </c>
      <c r="F148" s="99">
        <f>IF(NOT(ISERROR(MATCH("Ej statsstøtte",B130,0))),0,IFERROR(E142/E141,0))</f>
        <v>0</v>
      </c>
      <c r="G148" s="242"/>
      <c r="H148" s="4"/>
      <c r="I148" s="4"/>
      <c r="J148" s="4"/>
      <c r="K148" s="4"/>
      <c r="L148" s="4"/>
      <c r="M148" s="4"/>
      <c r="N148" s="4"/>
      <c r="O148" s="4"/>
      <c r="P148" s="4"/>
      <c r="R148"/>
      <c r="S148"/>
      <c r="T148"/>
      <c r="U148"/>
      <c r="W148"/>
      <c r="Y148"/>
    </row>
    <row r="149" spans="1:36" ht="15">
      <c r="A149" s="74" t="s">
        <v>79</v>
      </c>
      <c r="B149" s="75">
        <f>IFERROR(E143/$E$15,0)</f>
        <v>0</v>
      </c>
      <c r="C149" s="35"/>
      <c r="D149" s="35"/>
      <c r="E149" s="50" t="s">
        <v>70</v>
      </c>
      <c r="F149" s="99">
        <f>IFERROR(E142/E134,0)</f>
        <v>0</v>
      </c>
      <c r="H149" s="4"/>
      <c r="I149" s="4"/>
      <c r="J149" s="4"/>
      <c r="K149" s="4"/>
      <c r="L149" s="4"/>
      <c r="M149" s="4"/>
      <c r="N149" s="4"/>
      <c r="O149" s="4"/>
      <c r="P149" s="4"/>
      <c r="R149"/>
      <c r="S149"/>
      <c r="T149"/>
      <c r="U149"/>
      <c r="W149"/>
      <c r="Y149"/>
    </row>
    <row r="150" spans="1:36" ht="15">
      <c r="A150" s="73"/>
      <c r="B150" s="76"/>
      <c r="E150" s="50"/>
      <c r="H150" s="4"/>
      <c r="I150" s="4"/>
      <c r="J150" s="4"/>
      <c r="K150" s="4"/>
      <c r="L150" s="4"/>
      <c r="M150" s="4"/>
      <c r="N150" s="4"/>
      <c r="O150" s="4"/>
      <c r="P150" s="4"/>
      <c r="R150"/>
      <c r="S150"/>
      <c r="T150"/>
      <c r="U150"/>
      <c r="W150"/>
      <c r="Y150"/>
      <c r="AD150"/>
    </row>
    <row r="151" spans="1:36" ht="15">
      <c r="A151" s="29" t="s">
        <v>34</v>
      </c>
      <c r="B151" s="1"/>
      <c r="C151" s="206" t="s">
        <v>53</v>
      </c>
      <c r="D151" s="206"/>
      <c r="E151" s="30" t="s">
        <v>37</v>
      </c>
      <c r="F151" s="204"/>
      <c r="G151" s="184"/>
      <c r="H151" s="205"/>
      <c r="I151" s="207"/>
      <c r="J151" s="184"/>
      <c r="K151" s="184"/>
      <c r="L151" s="184"/>
      <c r="M151" s="184"/>
      <c r="R151" s="48"/>
      <c r="S151" s="79"/>
      <c r="T151" s="183"/>
      <c r="W151" s="5"/>
      <c r="X151" s="83"/>
      <c r="AA151" s="184" t="str">
        <f>IF(NOT(ISERROR(MATCH("Selvfinansieret",B152,0))),"",IF(NOT(ISERROR(MATCH(B152,{"ABER"},0))),IF(X151=0,"",X151),IF(NOT(ISERROR(MATCH(B152,{"GEBER"},0))),IF(AG166=0,"",AG166),IF(NOT(ISERROR(MATCH(B152,{"FIBER"},0))),IF(Z151=0,"",Z151),""))))</f>
        <v/>
      </c>
      <c r="AF151" s="184"/>
    </row>
    <row r="152" spans="1:36" ht="15">
      <c r="A152" s="29" t="s">
        <v>207</v>
      </c>
      <c r="B152" s="31"/>
      <c r="C152" s="206"/>
      <c r="D152" s="206"/>
      <c r="E152" s="30" t="s">
        <v>177</v>
      </c>
      <c r="F152" s="31" t="str">
        <f>IF(ISBLANK($F$19),"Projektform skal vælges ved hovedansøger",$F$19)</f>
        <v>Projektform skal vælges ved hovedansøger</v>
      </c>
      <c r="G152" s="184"/>
      <c r="H152" s="205"/>
      <c r="I152" s="207"/>
      <c r="J152" s="184"/>
      <c r="K152" s="184"/>
      <c r="L152" s="184"/>
      <c r="M152" s="184"/>
      <c r="R152" s="48"/>
      <c r="S152" s="79"/>
      <c r="T152" s="83"/>
      <c r="W152" s="5"/>
      <c r="X152" s="83"/>
      <c r="Y152" s="84"/>
      <c r="AA152" s="184"/>
      <c r="AF152" s="184"/>
    </row>
    <row r="153" spans="1:36" ht="30">
      <c r="A153" s="30" t="s">
        <v>35</v>
      </c>
      <c r="B153" s="31"/>
      <c r="C153" s="30"/>
      <c r="D153" s="30"/>
      <c r="E153" s="217" t="s">
        <v>36</v>
      </c>
      <c r="F153" s="218" t="str">
        <f>IFERROR(IF(NOT(ISERROR(MATCH(B152,{"ABER"},0))),INDEX(ABER_Tilskudsprocent_liste[#All],MATCH(B153,ABER_Tilskudsprocent_liste[[#All],[Typer af projekter og aktiviteter/ virksomhedsstørrelse]],0),MATCH(AA155,ABER_Tilskudsprocent_liste[#Headers],0)),IF(NOT(ISERROR(MATCH(B152,{"GBER"},0))),INDEX(GEBER_Tilskudsprocent_liste[#All],MATCH(B153,GEBER_Tilskudsprocent_liste[[#All],[Typer af projekter og aktiviteter/ virksomhedsstørrelse]],0),MATCH(AA155,GEBER_Tilskudsprocent_liste[#Headers],0)),IF(NOT(ISERROR(MATCH(B152,{"FIBER"},0))),INDEX(FIBER_Tilskudsprocent_liste[#All],MATCH(B153,FIBER_Tilskudsprocent_liste[[#All],[Typer af projekter og aktiviteter/ virksomhedsstørrelse]],0),MATCH(AA155,FIBER_Tilskudsprocent_liste[#Headers],0)),""))),"")</f>
        <v/>
      </c>
      <c r="G153" s="217" t="s">
        <v>213</v>
      </c>
      <c r="H153" s="249" t="s">
        <v>218</v>
      </c>
      <c r="I153" s="250"/>
      <c r="J153" s="251" t="s">
        <v>221</v>
      </c>
      <c r="K153" s="251"/>
      <c r="L153" s="184"/>
      <c r="M153" s="184"/>
      <c r="R153" s="49"/>
      <c r="S153" s="80"/>
      <c r="T153" s="83"/>
      <c r="W153" s="5"/>
      <c r="X153" s="186"/>
      <c r="AB153" s="83"/>
      <c r="AF153" s="184"/>
    </row>
    <row r="154" spans="1:36" ht="15">
      <c r="A154" s="29"/>
      <c r="B154" s="30"/>
      <c r="C154" s="30"/>
      <c r="D154" s="30"/>
      <c r="E154" s="217"/>
      <c r="F154" s="255" t="str">
        <f>IFERROR(IF(NOT(ISERROR(MATCH(B152,{"ABER"},0))),INDEX(ABER_Tilskudsprocent_liste[#All],MATCH(B153,ABER_Tilskudsprocent_liste[[#All],[Typer af projekter og aktiviteter/ virksomhedsstørrelse]],0),MATCH(AA155,ABER_Tilskudsprocent_liste[#Headers],0)),IF(NOT(ISERROR(MATCH(B152,{"GBER"},0))),INDEX(GEBER_Tilskudsprocent_liste[#All],MATCH(B153,GEBER_Tilskudsprocent_liste[[#All],[Typer af projekter og aktiviteter/ virksomhedsstørrelse]],0),MATCH(AA155,GEBER_Tilskudsprocent_liste[#Headers],0)),IF(NOT(ISERROR(MATCH(B152,{"FIBER"},0))),INDEX(FIBER_Tilskudsprocent_liste[#All],MATCH(B153,FIBER_Tilskudsprocent_liste[[#All],[Typer af projekter og aktiviteter/ virksomhedsstørrelse]],0),MATCH(AA155,FIBER_Tilskudsprocent_liste[#Headers],0)),""))),"")</f>
        <v/>
      </c>
      <c r="G154" s="252"/>
      <c r="H154" s="251" t="str">
        <f>IFERROR(IF(E165*(1-F154)-C166&lt;0,F154-((E165*F154+C166)-E165)/E165,""),"")</f>
        <v/>
      </c>
      <c r="I154" s="251" t="str">
        <f>IFERROR(IF(D166&lt;&gt;0,IF(D166=E165,0,IF(C166&gt;0,(F154-D166/E165)-H154,"HA")),IF(E165*(1-F154)-C166&lt;0,((F154-((E165*F154+C166+D166)-E165)/E165)),"")),"")</f>
        <v/>
      </c>
      <c r="J154" s="253" t="e">
        <f>I154-H155</f>
        <v>#VALUE!</v>
      </c>
      <c r="K154" s="251"/>
      <c r="L154" s="184"/>
      <c r="M154" s="184"/>
      <c r="R154" s="49"/>
      <c r="S154" s="80"/>
      <c r="T154" s="83"/>
      <c r="U154" s="41" t="s">
        <v>220</v>
      </c>
      <c r="V154" t="s">
        <v>219</v>
      </c>
      <c r="W154" s="184" t="s">
        <v>217</v>
      </c>
      <c r="X154" s="184" t="s">
        <v>216</v>
      </c>
      <c r="Y154" s="184" t="s">
        <v>182</v>
      </c>
      <c r="AA154" s="42" t="s">
        <v>179</v>
      </c>
      <c r="AB154" s="46" t="s">
        <v>177</v>
      </c>
      <c r="AC154"/>
    </row>
    <row r="155" spans="1:36" ht="15.75" thickBot="1">
      <c r="A155" s="37"/>
      <c r="B155" s="27" t="s">
        <v>85</v>
      </c>
      <c r="C155" s="27" t="s">
        <v>208</v>
      </c>
      <c r="D155" s="27" t="s">
        <v>214</v>
      </c>
      <c r="E155" s="27" t="s">
        <v>0</v>
      </c>
      <c r="F155" s="28" t="s">
        <v>13</v>
      </c>
      <c r="G155" s="208"/>
      <c r="H155" s="254" t="e">
        <f>(F154-D166/E165)</f>
        <v>#VALUE!</v>
      </c>
      <c r="I155" s="252"/>
      <c r="J155" s="208"/>
      <c r="K155" s="252"/>
      <c r="L155" s="208"/>
      <c r="M155" s="208"/>
      <c r="N155" s="4"/>
      <c r="O155" s="4"/>
      <c r="P155" s="189"/>
      <c r="Q155" s="42"/>
      <c r="R155" s="81"/>
      <c r="S155" s="41"/>
      <c r="T155" s="41"/>
      <c r="U155"/>
      <c r="V155" s="5"/>
      <c r="W155" s="184"/>
      <c r="X155" s="184"/>
      <c r="Z155" s="83"/>
      <c r="AA155" s="40" t="str">
        <f>CONCATENATE(F151," - ",AB155)</f>
        <v xml:space="preserve"> - Projektform skal vælges ved hovedansøger</v>
      </c>
      <c r="AB155" t="str">
        <f>F152</f>
        <v>Projektform skal vælges ved hovedansøger</v>
      </c>
      <c r="AC155"/>
    </row>
    <row r="156" spans="1:36" ht="15" customHeight="1">
      <c r="A156" s="5" t="s">
        <v>82</v>
      </c>
      <c r="B156" s="196">
        <f>IFERROR(IF(E156=0,0,Y156),0)</f>
        <v>0</v>
      </c>
      <c r="C156" s="196">
        <f t="shared" ref="C156:C162" si="20">IFERROR(E156-B156,0)</f>
        <v>0</v>
      </c>
      <c r="D156" s="196"/>
      <c r="E156" s="215"/>
      <c r="F156" s="32"/>
      <c r="G156" s="283"/>
      <c r="H156" s="284"/>
      <c r="I156" s="284"/>
      <c r="J156" s="284"/>
      <c r="K156" s="284"/>
      <c r="L156" s="284"/>
      <c r="M156" s="284"/>
      <c r="N156" s="284"/>
      <c r="O156" s="285"/>
      <c r="P156" s="190"/>
      <c r="Q156" s="45"/>
      <c r="R156" s="78"/>
      <c r="S156" s="41"/>
      <c r="T156" s="41"/>
      <c r="U156" s="41" t="e">
        <f>((F154-((E165*F154+C166)-E165)/E165))*E156</f>
        <v>#VALUE!</v>
      </c>
      <c r="V156" t="e">
        <f>H155*E156</f>
        <v>#VALUE!</v>
      </c>
      <c r="W156" s="5">
        <f>IFERROR(IF(E156=0,0,E156*H154),0)</f>
        <v>0</v>
      </c>
      <c r="X156" s="184">
        <f>IF(E156=0,0,E156*F153)</f>
        <v>0</v>
      </c>
      <c r="Y156" s="184">
        <f>IF(NOT(ISERROR(MATCH("Selvfinansieret",B$152,0))),0,IF(OR(NOT(ISERROR(MATCH("Ej statsstøtte",B$152,0))),NOT(ISERROR(MATCH(B$152,AI162:AI164,0)))),E156,IF(AND(D166=0,C166=0),X156,IF(AND(D166&gt;0,C166=0),V156,IF(AND(D166&gt;0,C166&gt;0,V156=0),0,IF(AND(W156&lt;&gt;0,W156&lt;V156),W156,V156))))))</f>
        <v>0</v>
      </c>
      <c r="AA156" s="40"/>
      <c r="AB156" s="41"/>
      <c r="AC156"/>
      <c r="AE156" s="292" t="s">
        <v>178</v>
      </c>
      <c r="AF156" s="292"/>
      <c r="AG156" s="292"/>
    </row>
    <row r="157" spans="1:36" ht="15">
      <c r="A157" s="5" t="s">
        <v>3</v>
      </c>
      <c r="B157" s="196">
        <f t="shared" ref="B157:B162" si="21">IFERROR(IF(E157=0,0,Y157),0)</f>
        <v>0</v>
      </c>
      <c r="C157" s="196">
        <f t="shared" si="20"/>
        <v>0</v>
      </c>
      <c r="D157" s="196"/>
      <c r="E157" s="215"/>
      <c r="F157" s="95"/>
      <c r="G157" s="286"/>
      <c r="H157" s="287"/>
      <c r="I157" s="287"/>
      <c r="J157" s="287"/>
      <c r="K157" s="287"/>
      <c r="L157" s="287"/>
      <c r="M157" s="287"/>
      <c r="N157" s="287"/>
      <c r="O157" s="288"/>
      <c r="P157" s="190"/>
      <c r="Q157" s="78"/>
      <c r="R157" s="82"/>
      <c r="S157" s="43"/>
      <c r="T157" s="41"/>
      <c r="U157" s="41" t="e">
        <f>((F154-((E165*F154+C166+D166)-E165)/E165))*E157</f>
        <v>#VALUE!</v>
      </c>
      <c r="V157" t="e">
        <f>H155*E157</f>
        <v>#VALUE!</v>
      </c>
      <c r="W157" s="5">
        <f>IFERROR(IF(E157=0,0,E157*H154),0)</f>
        <v>0</v>
      </c>
      <c r="X157" s="184">
        <f>IF(E157=0,0,E157*F153)</f>
        <v>0</v>
      </c>
      <c r="Y157" s="184">
        <f t="shared" ref="Y157:Y165" si="22">IF(NOT(ISERROR(MATCH("Selvfinansieret",B$152,0))),0,IF(OR(NOT(ISERROR(MATCH("Ej statsstøtte",B$152,0))),NOT(ISERROR(MATCH(B$152,AI163:AI165,0)))),E157,IF(AND(D167=0,C167=0),X157,IF(AND(D167&gt;0,C167=0),V157,IF(AND(D167&gt;0,C167&gt;0,V157=0),0,IF(AND(W157&lt;&gt;0,W157&lt;V157),W157,V157))))))</f>
        <v>0</v>
      </c>
      <c r="AA157" s="40"/>
      <c r="AB157" s="41"/>
      <c r="AC157"/>
    </row>
    <row r="158" spans="1:36" ht="15">
      <c r="A158" s="5" t="s">
        <v>84</v>
      </c>
      <c r="B158" s="196">
        <f t="shared" si="21"/>
        <v>0</v>
      </c>
      <c r="C158" s="196">
        <f t="shared" si="20"/>
        <v>0</v>
      </c>
      <c r="D158" s="196"/>
      <c r="E158" s="215"/>
      <c r="F158" s="95"/>
      <c r="G158" s="286"/>
      <c r="H158" s="287"/>
      <c r="I158" s="287"/>
      <c r="J158" s="287"/>
      <c r="K158" s="287"/>
      <c r="L158" s="287"/>
      <c r="M158" s="287"/>
      <c r="N158" s="287"/>
      <c r="O158" s="288"/>
      <c r="P158" s="190"/>
      <c r="Q158" s="78"/>
      <c r="R158" s="82"/>
      <c r="S158" s="43"/>
      <c r="T158" s="41"/>
      <c r="U158" s="41" t="e">
        <f>((F154-((E165*F154+C166+D166)-E165)/E165))*E158</f>
        <v>#VALUE!</v>
      </c>
      <c r="V158" t="e">
        <f>H155*E158</f>
        <v>#VALUE!</v>
      </c>
      <c r="W158" s="5">
        <f>IFERROR(IF(E158=0,0,E158*H154),0)</f>
        <v>0</v>
      </c>
      <c r="X158" s="184">
        <f>IF(E158=0,0,E158*F153)</f>
        <v>0</v>
      </c>
      <c r="Y158" s="184">
        <f t="shared" si="22"/>
        <v>0</v>
      </c>
      <c r="AA158" s="40"/>
      <c r="AB158" s="41"/>
      <c r="AC158"/>
      <c r="AD158" s="50" t="s">
        <v>210</v>
      </c>
      <c r="AE158" s="50" t="s">
        <v>165</v>
      </c>
      <c r="AF158" s="50" t="s">
        <v>186</v>
      </c>
      <c r="AG158" s="50" t="s">
        <v>166</v>
      </c>
      <c r="AH158" s="50" t="s">
        <v>184</v>
      </c>
      <c r="AI158" s="50" t="s">
        <v>188</v>
      </c>
      <c r="AJ158" s="50" t="s">
        <v>211</v>
      </c>
    </row>
    <row r="159" spans="1:36" ht="15">
      <c r="A159" s="5" t="s">
        <v>46</v>
      </c>
      <c r="B159" s="196">
        <f t="shared" si="21"/>
        <v>0</v>
      </c>
      <c r="C159" s="196">
        <f t="shared" si="20"/>
        <v>0</v>
      </c>
      <c r="D159" s="196"/>
      <c r="E159" s="215"/>
      <c r="F159" s="95"/>
      <c r="G159" s="286"/>
      <c r="H159" s="287"/>
      <c r="I159" s="287"/>
      <c r="J159" s="287"/>
      <c r="K159" s="287"/>
      <c r="L159" s="287"/>
      <c r="M159" s="287"/>
      <c r="N159" s="287"/>
      <c r="O159" s="288"/>
      <c r="P159" s="191"/>
      <c r="Q159" s="78"/>
      <c r="R159" s="82"/>
      <c r="S159" s="43"/>
      <c r="T159" s="41"/>
      <c r="U159" s="41" t="e">
        <f>((F154-((E165*F154+C166+D166)-E165)/E165))*E159</f>
        <v>#VALUE!</v>
      </c>
      <c r="V159" t="e">
        <f>H155*E159</f>
        <v>#VALUE!</v>
      </c>
      <c r="W159" s="5">
        <f>IFERROR(IF(E159=0,0,E159*H154),0)</f>
        <v>0</v>
      </c>
      <c r="X159" s="184">
        <f>IF(E159=0,0,E159*F153)</f>
        <v>0</v>
      </c>
      <c r="Y159" s="184">
        <f t="shared" si="22"/>
        <v>0</v>
      </c>
      <c r="AA159" t="s">
        <v>180</v>
      </c>
      <c r="AB159" t="s">
        <v>175</v>
      </c>
      <c r="AC159"/>
      <c r="AD159" t="s">
        <v>159</v>
      </c>
      <c r="AE159" t="s">
        <v>159</v>
      </c>
      <c r="AF159" t="s">
        <v>167</v>
      </c>
      <c r="AG159" s="181" t="s">
        <v>174</v>
      </c>
      <c r="AH159" s="184" t="str">
        <f>IF(NOT(ISERROR(MATCH("Selvfinansieret",B152,0))),"",IF(NOT(ISERROR(MATCH(B152,{"ABER"},0))),AE159,IF(NOT(ISERROR(MATCH(B152,{"GBER"},0))),AF159,IF(NOT(ISERROR(MATCH(B152,{"FIBER"},0))),AG159,IF(NOT(ISERROR(MATCH(B152,{"Ej statsstøtte"},0))),AD159,"")))))</f>
        <v/>
      </c>
      <c r="AI159" s="182" t="s">
        <v>165</v>
      </c>
    </row>
    <row r="160" spans="1:36" ht="15">
      <c r="A160" s="5" t="s">
        <v>2</v>
      </c>
      <c r="B160" s="196">
        <f t="shared" si="21"/>
        <v>0</v>
      </c>
      <c r="C160" s="196">
        <f t="shared" si="20"/>
        <v>0</v>
      </c>
      <c r="D160" s="196"/>
      <c r="E160" s="215"/>
      <c r="F160" s="95"/>
      <c r="G160" s="286"/>
      <c r="H160" s="287"/>
      <c r="I160" s="287"/>
      <c r="J160" s="287"/>
      <c r="K160" s="287"/>
      <c r="L160" s="287"/>
      <c r="M160" s="287"/>
      <c r="N160" s="287"/>
      <c r="O160" s="288"/>
      <c r="P160" s="191"/>
      <c r="Q160" s="78"/>
      <c r="R160" s="82"/>
      <c r="S160" s="43"/>
      <c r="T160" s="41"/>
      <c r="U160" s="41" t="e">
        <f>((F154-((E165*F154+C166+D166)-E165)/E165))*E160</f>
        <v>#VALUE!</v>
      </c>
      <c r="V160" t="e">
        <f>H155*E160</f>
        <v>#VALUE!</v>
      </c>
      <c r="W160" s="5">
        <f>IFERROR(IF(E160=0,0,E160*H154),0)</f>
        <v>0</v>
      </c>
      <c r="X160" s="184">
        <f>IF(E160=0,0,E160*F153)</f>
        <v>0</v>
      </c>
      <c r="Y160" s="184">
        <f t="shared" si="22"/>
        <v>0</v>
      </c>
      <c r="AA160" t="s">
        <v>68</v>
      </c>
      <c r="AB160" t="s">
        <v>176</v>
      </c>
      <c r="AC160"/>
      <c r="AD160" t="s">
        <v>160</v>
      </c>
      <c r="AE160" t="s">
        <v>160</v>
      </c>
      <c r="AF160" t="s">
        <v>168</v>
      </c>
      <c r="AG160" s="181" t="s">
        <v>161</v>
      </c>
      <c r="AH160" s="184" t="str">
        <f>IF(NOT(ISERROR(MATCH("Selvfinansieret",B152,0))),"",IF(NOT(ISERROR(MATCH(B152,{"ABER"},0))),AE160,IF(NOT(ISERROR(MATCH(B152,{"GBER"},0))),AF160,IF(NOT(ISERROR(MATCH(B152,{"FIBER"},0))),AG160,IF(NOT(ISERROR(MATCH(B152,{"Ej statsstøtte"},0))),AD160,"")))))</f>
        <v/>
      </c>
      <c r="AI160" s="183" t="s">
        <v>186</v>
      </c>
    </row>
    <row r="161" spans="1:36" ht="15">
      <c r="A161" s="5" t="s">
        <v>14</v>
      </c>
      <c r="B161" s="196">
        <f t="shared" si="21"/>
        <v>0</v>
      </c>
      <c r="C161" s="196">
        <f t="shared" si="20"/>
        <v>0</v>
      </c>
      <c r="D161" s="196"/>
      <c r="E161" s="215"/>
      <c r="F161" s="95"/>
      <c r="G161" s="286"/>
      <c r="H161" s="287"/>
      <c r="I161" s="287"/>
      <c r="J161" s="287"/>
      <c r="K161" s="287"/>
      <c r="L161" s="287"/>
      <c r="M161" s="287"/>
      <c r="N161" s="287"/>
      <c r="O161" s="288"/>
      <c r="P161" s="190"/>
      <c r="Q161" s="78"/>
      <c r="R161" s="82"/>
      <c r="S161" s="43"/>
      <c r="T161" s="41"/>
      <c r="U161" s="41" t="e">
        <f>((F154-((E165*F154+C166+D166)-E165)/E165))*E161</f>
        <v>#VALUE!</v>
      </c>
      <c r="V161" t="e">
        <f>H155*E161</f>
        <v>#VALUE!</v>
      </c>
      <c r="W161" s="5">
        <f>IFERROR(IF(E161=0,0,E161*H154),0)</f>
        <v>0</v>
      </c>
      <c r="X161" s="184">
        <f>IF(E161=0,0,E161*F153)</f>
        <v>0</v>
      </c>
      <c r="Y161" s="184">
        <f t="shared" si="22"/>
        <v>0</v>
      </c>
      <c r="Z161" s="184"/>
      <c r="AA161" t="s">
        <v>181</v>
      </c>
      <c r="AB161"/>
      <c r="AC161"/>
      <c r="AD161" t="s">
        <v>161</v>
      </c>
      <c r="AE161" t="s">
        <v>161</v>
      </c>
      <c r="AF161" t="s">
        <v>169</v>
      </c>
      <c r="AG161" s="241" t="s">
        <v>187</v>
      </c>
      <c r="AH161" s="184" t="str">
        <f>IF(NOT(ISERROR(MATCH("Selvfinansieret",B152,0))),"",IF(NOT(ISERROR(MATCH(B152,{"ABER"},0))),AE161,IF(NOT(ISERROR(MATCH(B152,{"GBER"},0))),AF161,IF(NOT(ISERROR(MATCH(B152,{"FIBER"},0))),AG161,IF(NOT(ISERROR(MATCH(B152,{"Ej statsstøtte"},0))),AD161,"")))))</f>
        <v/>
      </c>
      <c r="AI161" s="183" t="s">
        <v>166</v>
      </c>
    </row>
    <row r="162" spans="1:36" ht="15.75" thickBot="1">
      <c r="A162" s="26" t="s">
        <v>83</v>
      </c>
      <c r="B162" s="196">
        <f t="shared" si="21"/>
        <v>0</v>
      </c>
      <c r="C162" s="196">
        <f t="shared" si="20"/>
        <v>0</v>
      </c>
      <c r="D162" s="196"/>
      <c r="E162" s="216"/>
      <c r="F162" s="95"/>
      <c r="G162" s="287"/>
      <c r="H162" s="287"/>
      <c r="I162" s="287"/>
      <c r="J162" s="287"/>
      <c r="K162" s="287"/>
      <c r="L162" s="287"/>
      <c r="M162" s="287"/>
      <c r="N162" s="287"/>
      <c r="O162" s="288"/>
      <c r="P162" s="190"/>
      <c r="Q162" s="78"/>
      <c r="R162" s="82"/>
      <c r="S162" s="43"/>
      <c r="T162" s="41"/>
      <c r="U162" s="41" t="e">
        <f>((F154-((E165*F154+C166+D166)-E165)/E165))*E162</f>
        <v>#VALUE!</v>
      </c>
      <c r="V162" t="e">
        <f>H155*E162</f>
        <v>#VALUE!</v>
      </c>
      <c r="W162" s="5">
        <f>IFERROR(IF(E162=0,0,E162*H154),0)</f>
        <v>0</v>
      </c>
      <c r="X162" s="184">
        <f>IF(E162=0,0,E162*F153)</f>
        <v>0</v>
      </c>
      <c r="Y162" s="184">
        <f t="shared" si="22"/>
        <v>0</v>
      </c>
      <c r="Z162" s="184"/>
      <c r="AA162" t="s">
        <v>87</v>
      </c>
      <c r="AB162"/>
      <c r="AC162"/>
      <c r="AD162" t="s">
        <v>162</v>
      </c>
      <c r="AE162" t="s">
        <v>162</v>
      </c>
      <c r="AF162" t="s">
        <v>170</v>
      </c>
      <c r="AG162" s="84" t="str">
        <f>""</f>
        <v/>
      </c>
      <c r="AH162" s="184" t="str">
        <f>IF(NOT(ISERROR(MATCH("Selvfinansieret",B152,0))),"",IF(NOT(ISERROR(MATCH(B152,{"ABER"},0))),AE162,IF(NOT(ISERROR(MATCH(B152,{"GBER"},0))),AF162,IF(NOT(ISERROR(MATCH(B152,{"FIBER"},0))),AG162,IF(NOT(ISERROR(MATCH(B152,{"Ej statsstøtte"},0))),AD162,"")))))</f>
        <v/>
      </c>
      <c r="AI162" s="83" t="s">
        <v>126</v>
      </c>
    </row>
    <row r="163" spans="1:36" ht="15">
      <c r="A163" s="98" t="s">
        <v>31</v>
      </c>
      <c r="B163" s="200">
        <f>SUM(B156+B157+B158+B159-B160-B161+B162)</f>
        <v>0</v>
      </c>
      <c r="C163" s="197">
        <f>SUM(C156+C157+C158+C159-C160-C161+C162)</f>
        <v>0</v>
      </c>
      <c r="D163" s="197"/>
      <c r="E163" s="200">
        <f>SUM(B163:C163)</f>
        <v>0</v>
      </c>
      <c r="F163" s="97"/>
      <c r="G163" s="286"/>
      <c r="H163" s="287"/>
      <c r="I163" s="287"/>
      <c r="J163" s="287"/>
      <c r="K163" s="287"/>
      <c r="L163" s="287"/>
      <c r="M163" s="287"/>
      <c r="N163" s="287"/>
      <c r="O163" s="288"/>
      <c r="P163" s="44"/>
      <c r="R163"/>
      <c r="S163"/>
      <c r="T163"/>
      <c r="U163" s="41" t="e">
        <f>((F154-((E165*F154+C166+D166)-E165)/E165))*E163</f>
        <v>#VALUE!</v>
      </c>
      <c r="V163" t="e">
        <f>H155*E163</f>
        <v>#VALUE!</v>
      </c>
      <c r="W163" s="5">
        <f>IFERROR(IF(E163=0,0,E163*H154),0)</f>
        <v>0</v>
      </c>
      <c r="X163" s="184">
        <f>IF(E163=0,0,E163*F153)</f>
        <v>0</v>
      </c>
      <c r="Y163" s="184" t="e">
        <f t="shared" si="22"/>
        <v>#VALUE!</v>
      </c>
      <c r="Z163" s="184"/>
      <c r="AA163" t="s">
        <v>209</v>
      </c>
      <c r="AB163"/>
      <c r="AC163"/>
      <c r="AD163" t="s">
        <v>172</v>
      </c>
      <c r="AE163" t="s">
        <v>163</v>
      </c>
      <c r="AF163" t="s">
        <v>171</v>
      </c>
      <c r="AG163" s="84" t="str">
        <f>""</f>
        <v/>
      </c>
      <c r="AH163" s="184" t="str">
        <f>IF(NOT(ISERROR(MATCH("Selvfinansieret",B152,0))),"",IF(NOT(ISERROR(MATCH(B152,{"ABER"},0))),AE163,IF(NOT(ISERROR(MATCH(B152,{"GBER"},0))),AF163,IF(NOT(ISERROR(MATCH(B152,{"FIBER"},0))),AG163,IF(NOT(ISERROR(MATCH(B152,{"Ej statsstøtte"},0))),AD163,"")))))</f>
        <v/>
      </c>
      <c r="AI163" s="83" t="s">
        <v>127</v>
      </c>
    </row>
    <row r="164" spans="1:36" ht="15.75" thickBot="1">
      <c r="A164" s="33" t="s">
        <v>1</v>
      </c>
      <c r="B164" s="198">
        <f>IFERROR(IF(E164=0,0,Y164),0)</f>
        <v>0</v>
      </c>
      <c r="C164" s="196">
        <f>IFERROR(E164-B164,0)</f>
        <v>0</v>
      </c>
      <c r="D164" s="196"/>
      <c r="E164" s="216"/>
      <c r="F164" s="96"/>
      <c r="G164" s="286"/>
      <c r="H164" s="287"/>
      <c r="I164" s="287"/>
      <c r="J164" s="287"/>
      <c r="K164" s="287"/>
      <c r="L164" s="287"/>
      <c r="M164" s="287"/>
      <c r="N164" s="287"/>
      <c r="O164" s="288"/>
      <c r="P164" s="190"/>
      <c r="R164"/>
      <c r="S164"/>
      <c r="T164"/>
      <c r="U164" s="41" t="e">
        <f>((F154-((E165*F154+C166+D166)-E165)/E165))*E164</f>
        <v>#VALUE!</v>
      </c>
      <c r="V164" t="e">
        <f>H155*E164</f>
        <v>#VALUE!</v>
      </c>
      <c r="W164" s="5">
        <f>IFERROR(IF(E164=0,0,E164*H154),0)</f>
        <v>0</v>
      </c>
      <c r="X164" s="184">
        <f>IF(E164=0,0,E164*F153)</f>
        <v>0</v>
      </c>
      <c r="Y164" s="184">
        <f t="shared" si="22"/>
        <v>0</v>
      </c>
      <c r="Z164" s="184"/>
      <c r="AA164" s="40"/>
      <c r="AB164" s="41"/>
      <c r="AC164"/>
      <c r="AD164" t="s">
        <v>163</v>
      </c>
      <c r="AE164" t="s">
        <v>164</v>
      </c>
      <c r="AF164" t="s">
        <v>172</v>
      </c>
      <c r="AG164" s="84" t="str">
        <f>""</f>
        <v/>
      </c>
      <c r="AH164" s="184" t="str">
        <f>IF(NOT(ISERROR(MATCH("Selvfinansieret",B152,0))),"",IF(NOT(ISERROR(MATCH(B152,{"ABER"},0))),AE164,IF(NOT(ISERROR(MATCH(B152,{"GBER"},0))),AF164,IF(NOT(ISERROR(MATCH(B152,{"FIBER"},0))),AG164,IF(NOT(ISERROR(MATCH(B152,{"Ej statsstøtte"},0))),AD164,"")))))</f>
        <v/>
      </c>
      <c r="AI164" s="83" t="s">
        <v>128</v>
      </c>
    </row>
    <row r="165" spans="1:36" ht="15.75" thickBot="1">
      <c r="A165" s="167" t="s">
        <v>0</v>
      </c>
      <c r="B165" s="248">
        <f>IF(B163+B164&lt;=0,0,B163+B164)</f>
        <v>0</v>
      </c>
      <c r="C165" s="248">
        <f>IF(C163+C164-C166&lt;=0,0,C163+C164-C166)</f>
        <v>0</v>
      </c>
      <c r="D165" s="276"/>
      <c r="E165" s="201">
        <f>SUM(E156+E157+E158+E159-E160-E161+E162)+E164</f>
        <v>0</v>
      </c>
      <c r="F165" s="168"/>
      <c r="G165" s="289"/>
      <c r="H165" s="290"/>
      <c r="I165" s="290"/>
      <c r="J165" s="290"/>
      <c r="K165" s="290"/>
      <c r="L165" s="290"/>
      <c r="M165" s="290"/>
      <c r="N165" s="290"/>
      <c r="O165" s="291"/>
      <c r="P165" s="44"/>
      <c r="R165"/>
      <c r="S165"/>
      <c r="T165"/>
      <c r="U165" s="41" t="e">
        <f>((F154-((E165*F154+C166+D166)-E165)/E165))*E165</f>
        <v>#VALUE!</v>
      </c>
      <c r="V165" t="e">
        <f>H155*E165</f>
        <v>#VALUE!</v>
      </c>
      <c r="W165" s="5">
        <f>IFERROR(IF(E165=0,0,E165*H154),0)</f>
        <v>0</v>
      </c>
      <c r="Y165" s="184">
        <f t="shared" si="22"/>
        <v>0</v>
      </c>
      <c r="Z165" s="184"/>
      <c r="AA165" s="182"/>
      <c r="AB165" s="182"/>
      <c r="AC165"/>
      <c r="AD165" t="s">
        <v>164</v>
      </c>
      <c r="AE165" s="84" t="str">
        <f>""</f>
        <v/>
      </c>
      <c r="AF165" t="s">
        <v>161</v>
      </c>
      <c r="AG165" s="84" t="str">
        <f>""</f>
        <v/>
      </c>
      <c r="AH165" s="184" t="str">
        <f>IF(NOT(ISERROR(MATCH("Selvfinansieret",B152,0))),"",IF(NOT(ISERROR(MATCH(B152,{"ABER"},0))),AE165,IF(NOT(ISERROR(MATCH(B152,{"GBER"},0))),AF165,IF(NOT(ISERROR(MATCH(B152,{"FIBER"},0))),AG165,IF(NOT(ISERROR(MATCH(B152,{"Ej statsstøtte"},0))),AD165,"")))))</f>
        <v/>
      </c>
      <c r="AI165" s="41" t="s">
        <v>185</v>
      </c>
    </row>
    <row r="166" spans="1:36" s="24" customFormat="1" ht="15">
      <c r="A166" s="169" t="s">
        <v>151</v>
      </c>
      <c r="B166" s="247">
        <f>B165</f>
        <v>0</v>
      </c>
      <c r="C166" s="281"/>
      <c r="D166" s="274"/>
      <c r="E166" s="247">
        <f>SUM(B156+B157+B158+B159-B160-B161+B162)</f>
        <v>0</v>
      </c>
      <c r="F166" s="187"/>
      <c r="G166" s="166"/>
      <c r="H166" s="166"/>
      <c r="I166" s="166"/>
      <c r="J166" s="166"/>
      <c r="K166" s="166"/>
      <c r="L166" s="166"/>
      <c r="M166" s="166"/>
      <c r="N166" s="166"/>
      <c r="O166" s="166"/>
      <c r="P166" s="44"/>
      <c r="Q166"/>
      <c r="R166"/>
      <c r="S166"/>
      <c r="T166"/>
      <c r="U166"/>
      <c r="V166"/>
      <c r="W166"/>
      <c r="X166"/>
      <c r="Y166" s="184"/>
      <c r="Z166" s="184"/>
      <c r="AA166" s="78"/>
      <c r="AB166" s="183"/>
      <c r="AC166" s="41"/>
      <c r="AD166" t="s">
        <v>174</v>
      </c>
      <c r="AE166" s="5" t="str">
        <f>""</f>
        <v/>
      </c>
      <c r="AF166" s="84" t="s">
        <v>173</v>
      </c>
      <c r="AG166" s="84" t="str">
        <f>""</f>
        <v/>
      </c>
      <c r="AH166" s="184" t="str">
        <f>IF(NOT(ISERROR(MATCH("Selvfinansieret",B152,0))),"",IF(NOT(ISERROR(MATCH(B152,{"ABER"},0))),AE166,IF(NOT(ISERROR(MATCH(B152,{"GBER"},0))),AF166,IF(NOT(ISERROR(MATCH(B152,{"FIBER"},0))),AG166,IF(NOT(ISERROR(MATCH(B152,{"Ej statsstøtte"},0))),AD166,"")))))</f>
        <v/>
      </c>
      <c r="AI166" t="s">
        <v>212</v>
      </c>
      <c r="AJ166" s="5"/>
    </row>
    <row r="167" spans="1:36" s="24" customFormat="1" ht="15">
      <c r="A167" s="209"/>
      <c r="B167" s="210"/>
      <c r="C167" s="210"/>
      <c r="D167" s="210"/>
      <c r="E167" s="203"/>
      <c r="F167" s="165"/>
      <c r="G167" s="166"/>
      <c r="H167" s="166"/>
      <c r="I167" s="166"/>
      <c r="J167" s="166"/>
      <c r="K167" s="166"/>
      <c r="L167" s="166"/>
      <c r="M167" s="166"/>
      <c r="N167" s="166"/>
      <c r="O167" s="166"/>
      <c r="P167" s="44"/>
      <c r="Q167"/>
      <c r="R167"/>
      <c r="S167"/>
      <c r="T167"/>
      <c r="U167"/>
      <c r="V167"/>
      <c r="W167"/>
      <c r="X167"/>
      <c r="Y167" s="184"/>
      <c r="Z167" s="184"/>
      <c r="AA167" s="184"/>
      <c r="AD167" t="s">
        <v>187</v>
      </c>
      <c r="AE167" s="24" t="str">
        <f>""</f>
        <v/>
      </c>
      <c r="AF167" s="24" t="str">
        <f>""</f>
        <v/>
      </c>
      <c r="AG167" s="84" t="str">
        <f>""</f>
        <v/>
      </c>
      <c r="AH167" s="184" t="str">
        <f>IF(NOT(ISERROR(MATCH("Selvfinansieret",B152,0))),"",IF(NOT(ISERROR(MATCH(B152,{"ABER"},0))),AE167,IF(NOT(ISERROR(MATCH(B152,{"GBER"},0))),AF167,IF(NOT(ISERROR(MATCH(B152,{"FIBER"},0))),AG167,IF(NOT(ISERROR(MATCH(B152,{"Ej statsstøtte"},0))),AD167,"")))))</f>
        <v/>
      </c>
    </row>
    <row r="168" spans="1:36" s="24" customFormat="1" ht="15">
      <c r="A168" s="163"/>
      <c r="B168" s="164"/>
      <c r="C168" s="164"/>
      <c r="D168" s="164"/>
      <c r="E168" s="192" t="s">
        <v>183</v>
      </c>
      <c r="F168" s="193" t="str">
        <f>F153</f>
        <v/>
      </c>
      <c r="G168" s="165"/>
      <c r="H168" s="166"/>
      <c r="I168" s="166"/>
      <c r="J168" s="166"/>
      <c r="K168" s="166"/>
      <c r="L168" s="166"/>
      <c r="M168" s="166"/>
      <c r="N168" s="166"/>
      <c r="O168" s="166"/>
      <c r="P168" s="166"/>
      <c r="Q168" s="44"/>
      <c r="R168"/>
      <c r="S168"/>
      <c r="T168"/>
      <c r="U168"/>
      <c r="V168"/>
      <c r="W168"/>
      <c r="X168"/>
      <c r="Y168"/>
      <c r="Z168" s="184"/>
      <c r="AA168" s="5"/>
      <c r="AB168" s="5"/>
      <c r="AC168" s="5"/>
    </row>
    <row r="169" spans="1:36" s="24" customFormat="1" ht="30">
      <c r="A169" s="163"/>
      <c r="B169" s="164"/>
      <c r="C169" s="164"/>
      <c r="D169" s="164"/>
      <c r="E169" s="244" t="s">
        <v>215</v>
      </c>
      <c r="F169" s="193" t="str">
        <f>IFERROR(B165/E165,"")</f>
        <v/>
      </c>
      <c r="G169" s="165"/>
      <c r="H169" s="166"/>
      <c r="I169" s="166"/>
      <c r="J169" s="166"/>
      <c r="K169" s="166"/>
      <c r="L169" s="166"/>
      <c r="M169" s="166"/>
      <c r="N169" s="166"/>
      <c r="O169" s="166"/>
      <c r="P169" s="166"/>
      <c r="Q169" s="44"/>
      <c r="R169"/>
      <c r="S169"/>
      <c r="T169"/>
      <c r="U169"/>
      <c r="V169"/>
      <c r="W169"/>
      <c r="X169"/>
      <c r="Y169"/>
      <c r="Z169" s="184"/>
      <c r="AA169" s="5"/>
      <c r="AB169" s="5"/>
      <c r="AC169" s="5"/>
    </row>
    <row r="170" spans="1:36" ht="15">
      <c r="A170" s="34"/>
      <c r="B170" s="35"/>
      <c r="C170" s="35"/>
      <c r="D170" s="35"/>
      <c r="E170" s="36" t="s">
        <v>69</v>
      </c>
      <c r="F170" s="99">
        <f>IF(NOT(ISERROR(MATCH("Ej statsstøtte",B152,0))),0,IFERROR(E164/E163,0))</f>
        <v>0</v>
      </c>
      <c r="G170" s="242"/>
      <c r="H170" s="4"/>
      <c r="I170" s="4"/>
      <c r="J170" s="4"/>
      <c r="K170" s="4"/>
      <c r="L170" s="4"/>
      <c r="M170" s="4"/>
      <c r="N170" s="4"/>
      <c r="O170" s="4"/>
      <c r="P170" s="4"/>
      <c r="R170"/>
      <c r="S170"/>
      <c r="T170"/>
      <c r="U170"/>
      <c r="W170"/>
      <c r="Y170"/>
    </row>
    <row r="171" spans="1:36" ht="15">
      <c r="A171" s="74" t="s">
        <v>79</v>
      </c>
      <c r="B171" s="75">
        <f>IFERROR(E165/$E$15,0)</f>
        <v>0</v>
      </c>
      <c r="C171" s="35"/>
      <c r="D171" s="35"/>
      <c r="E171" s="50" t="s">
        <v>70</v>
      </c>
      <c r="F171" s="99">
        <f>IFERROR(E164/E156,0)</f>
        <v>0</v>
      </c>
      <c r="H171" s="4"/>
      <c r="I171" s="4"/>
      <c r="J171" s="4"/>
      <c r="K171" s="4"/>
      <c r="L171" s="4"/>
      <c r="M171" s="4"/>
      <c r="N171" s="4"/>
      <c r="O171" s="4"/>
      <c r="P171" s="4"/>
      <c r="R171"/>
      <c r="S171"/>
      <c r="T171"/>
      <c r="U171"/>
      <c r="W171"/>
      <c r="Y171"/>
    </row>
    <row r="172" spans="1:36" ht="15">
      <c r="A172" s="73"/>
      <c r="B172" s="76"/>
      <c r="E172" s="50"/>
      <c r="H172" s="4"/>
      <c r="I172" s="4"/>
      <c r="J172" s="4"/>
      <c r="K172" s="4"/>
      <c r="L172" s="4"/>
      <c r="M172" s="4"/>
      <c r="N172" s="4"/>
      <c r="O172" s="4"/>
      <c r="P172" s="4"/>
      <c r="R172"/>
      <c r="S172"/>
      <c r="T172"/>
      <c r="U172"/>
      <c r="W172"/>
      <c r="Y172"/>
      <c r="AD172"/>
    </row>
    <row r="173" spans="1:36" ht="15">
      <c r="A173" s="29" t="s">
        <v>34</v>
      </c>
      <c r="B173" s="1"/>
      <c r="C173" s="206" t="s">
        <v>54</v>
      </c>
      <c r="D173" s="206"/>
      <c r="E173" s="30" t="s">
        <v>37</v>
      </c>
      <c r="F173" s="204"/>
      <c r="G173" s="184"/>
      <c r="H173" s="205"/>
      <c r="I173" s="207"/>
      <c r="J173" s="184"/>
      <c r="K173" s="184"/>
      <c r="L173" s="184"/>
      <c r="M173" s="184"/>
      <c r="R173" s="48"/>
      <c r="S173" s="79"/>
      <c r="T173" s="183"/>
      <c r="W173" s="5"/>
      <c r="X173" s="83"/>
      <c r="AA173" s="184" t="str">
        <f>IF(NOT(ISERROR(MATCH("Selvfinansieret",B174,0))),"",IF(NOT(ISERROR(MATCH(B174,{"ABER"},0))),IF(X173=0,"",X173),IF(NOT(ISERROR(MATCH(B174,{"GEBER"},0))),IF(AG188=0,"",AG188),IF(NOT(ISERROR(MATCH(B174,{"FIBER"},0))),IF(Z173=0,"",Z173),""))))</f>
        <v/>
      </c>
      <c r="AF173" s="184"/>
    </row>
    <row r="174" spans="1:36" ht="15">
      <c r="A174" s="29" t="s">
        <v>207</v>
      </c>
      <c r="B174" s="31"/>
      <c r="C174" s="206"/>
      <c r="D174" s="206"/>
      <c r="E174" s="30" t="s">
        <v>177</v>
      </c>
      <c r="F174" s="31" t="str">
        <f>IF(ISBLANK($F$19),"Projektform skal vælges ved hovedansøger",$F$19)</f>
        <v>Projektform skal vælges ved hovedansøger</v>
      </c>
      <c r="G174" s="184"/>
      <c r="H174" s="205"/>
      <c r="I174" s="207"/>
      <c r="J174" s="184"/>
      <c r="K174" s="184"/>
      <c r="L174" s="184"/>
      <c r="M174" s="184"/>
      <c r="R174" s="48"/>
      <c r="S174" s="79"/>
      <c r="T174" s="83"/>
      <c r="W174" s="5"/>
      <c r="X174" s="83"/>
      <c r="Y174" s="84"/>
      <c r="AA174" s="184"/>
      <c r="AF174" s="184"/>
    </row>
    <row r="175" spans="1:36" ht="30">
      <c r="A175" s="30" t="s">
        <v>35</v>
      </c>
      <c r="B175" s="31"/>
      <c r="C175" s="30"/>
      <c r="D175" s="30"/>
      <c r="E175" s="217" t="s">
        <v>36</v>
      </c>
      <c r="F175" s="218" t="str">
        <f>IFERROR(IF(NOT(ISERROR(MATCH(B174,{"ABER"},0))),INDEX(ABER_Tilskudsprocent_liste[#All],MATCH(B175,ABER_Tilskudsprocent_liste[[#All],[Typer af projekter og aktiviteter/ virksomhedsstørrelse]],0),MATCH(AA177,ABER_Tilskudsprocent_liste[#Headers],0)),IF(NOT(ISERROR(MATCH(B174,{"GBER"},0))),INDEX(GEBER_Tilskudsprocent_liste[#All],MATCH(B175,GEBER_Tilskudsprocent_liste[[#All],[Typer af projekter og aktiviteter/ virksomhedsstørrelse]],0),MATCH(AA177,GEBER_Tilskudsprocent_liste[#Headers],0)),IF(NOT(ISERROR(MATCH(B174,{"FIBER"},0))),INDEX(FIBER_Tilskudsprocent_liste[#All],MATCH(B175,FIBER_Tilskudsprocent_liste[[#All],[Typer af projekter og aktiviteter/ virksomhedsstørrelse]],0),MATCH(AA177,FIBER_Tilskudsprocent_liste[#Headers],0)),""))),"")</f>
        <v/>
      </c>
      <c r="G175" s="217" t="s">
        <v>213</v>
      </c>
      <c r="H175" s="249" t="s">
        <v>218</v>
      </c>
      <c r="I175" s="250"/>
      <c r="J175" s="251" t="s">
        <v>221</v>
      </c>
      <c r="K175" s="251"/>
      <c r="L175" s="184"/>
      <c r="M175" s="184"/>
      <c r="R175" s="49"/>
      <c r="S175" s="80"/>
      <c r="T175" s="83"/>
      <c r="W175" s="5"/>
      <c r="X175" s="186"/>
      <c r="AB175" s="83"/>
      <c r="AF175" s="184"/>
    </row>
    <row r="176" spans="1:36" ht="15">
      <c r="A176" s="29"/>
      <c r="B176" s="30"/>
      <c r="C176" s="30"/>
      <c r="D176" s="30"/>
      <c r="E176" s="217"/>
      <c r="F176" s="255" t="str">
        <f>IFERROR(IF(NOT(ISERROR(MATCH(B174,{"ABER"},0))),INDEX(ABER_Tilskudsprocent_liste[#All],MATCH(B175,ABER_Tilskudsprocent_liste[[#All],[Typer af projekter og aktiviteter/ virksomhedsstørrelse]],0),MATCH(AA177,ABER_Tilskudsprocent_liste[#Headers],0)),IF(NOT(ISERROR(MATCH(B174,{"GBER"},0))),INDEX(GEBER_Tilskudsprocent_liste[#All],MATCH(B175,GEBER_Tilskudsprocent_liste[[#All],[Typer af projekter og aktiviteter/ virksomhedsstørrelse]],0),MATCH(AA177,GEBER_Tilskudsprocent_liste[#Headers],0)),IF(NOT(ISERROR(MATCH(B174,{"FIBER"},0))),INDEX(FIBER_Tilskudsprocent_liste[#All],MATCH(B175,FIBER_Tilskudsprocent_liste[[#All],[Typer af projekter og aktiviteter/ virksomhedsstørrelse]],0),MATCH(AA177,FIBER_Tilskudsprocent_liste[#Headers],0)),""))),"")</f>
        <v/>
      </c>
      <c r="G176" s="252"/>
      <c r="H176" s="251" t="str">
        <f>IFERROR(IF(E187*(1-F176)-C188&lt;0,F176-((E187*F176+C188)-E187)/E187,""),"")</f>
        <v/>
      </c>
      <c r="I176" s="251" t="str">
        <f>IFERROR(IF(D188&lt;&gt;0,IF(D188=E187,0,IF(C188&gt;0,(F176-D188/E187)-H176,"HA")),IF(E187*(1-F176)-C188&lt;0,((F176-((E187*F176+C188+D188)-E187)/E187)),"")),"")</f>
        <v/>
      </c>
      <c r="J176" s="253" t="e">
        <f>I176-H177</f>
        <v>#VALUE!</v>
      </c>
      <c r="K176" s="251"/>
      <c r="L176" s="184"/>
      <c r="M176" s="184"/>
      <c r="R176" s="49"/>
      <c r="S176" s="80"/>
      <c r="T176" s="83"/>
      <c r="U176" s="41" t="s">
        <v>220</v>
      </c>
      <c r="V176" t="s">
        <v>219</v>
      </c>
      <c r="W176" s="184" t="s">
        <v>217</v>
      </c>
      <c r="X176" s="184" t="s">
        <v>216</v>
      </c>
      <c r="Y176" s="184" t="s">
        <v>182</v>
      </c>
      <c r="AA176" s="42" t="s">
        <v>179</v>
      </c>
      <c r="AB176" s="46" t="s">
        <v>177</v>
      </c>
      <c r="AC176"/>
    </row>
    <row r="177" spans="1:36" ht="15.75" thickBot="1">
      <c r="A177" s="37"/>
      <c r="B177" s="27" t="s">
        <v>85</v>
      </c>
      <c r="C177" s="27" t="s">
        <v>208</v>
      </c>
      <c r="D177" s="27" t="s">
        <v>214</v>
      </c>
      <c r="E177" s="27" t="s">
        <v>0</v>
      </c>
      <c r="F177" s="28" t="s">
        <v>13</v>
      </c>
      <c r="G177" s="208"/>
      <c r="H177" s="254" t="e">
        <f>(F176-D188/E187)</f>
        <v>#VALUE!</v>
      </c>
      <c r="I177" s="252"/>
      <c r="J177" s="208"/>
      <c r="K177" s="252"/>
      <c r="L177" s="208"/>
      <c r="M177" s="208"/>
      <c r="N177" s="4"/>
      <c r="O177" s="4"/>
      <c r="P177" s="189"/>
      <c r="Q177" s="42"/>
      <c r="R177" s="81"/>
      <c r="S177" s="41"/>
      <c r="T177" s="41"/>
      <c r="U177"/>
      <c r="V177" s="5"/>
      <c r="W177" s="184"/>
      <c r="X177" s="184"/>
      <c r="Z177" s="83"/>
      <c r="AA177" s="40" t="str">
        <f>CONCATENATE(F173," - ",AB177)</f>
        <v xml:space="preserve"> - Projektform skal vælges ved hovedansøger</v>
      </c>
      <c r="AB177" t="str">
        <f>F174</f>
        <v>Projektform skal vælges ved hovedansøger</v>
      </c>
      <c r="AC177"/>
    </row>
    <row r="178" spans="1:36" ht="15" customHeight="1">
      <c r="A178" s="5" t="s">
        <v>82</v>
      </c>
      <c r="B178" s="196">
        <f>IFERROR(IF(E178=0,0,Y178),0)</f>
        <v>0</v>
      </c>
      <c r="C178" s="196">
        <f t="shared" ref="C178:C184" si="23">IFERROR(E178-B178,0)</f>
        <v>0</v>
      </c>
      <c r="D178" s="196"/>
      <c r="E178" s="215"/>
      <c r="F178" s="32"/>
      <c r="G178" s="283"/>
      <c r="H178" s="284"/>
      <c r="I178" s="284"/>
      <c r="J178" s="284"/>
      <c r="K178" s="284"/>
      <c r="L178" s="284"/>
      <c r="M178" s="284"/>
      <c r="N178" s="284"/>
      <c r="O178" s="285"/>
      <c r="P178" s="190"/>
      <c r="Q178" s="45"/>
      <c r="R178" s="78"/>
      <c r="S178" s="41"/>
      <c r="T178" s="41"/>
      <c r="U178" s="41" t="e">
        <f>((F176-((E187*F176+C188)-E187)/E187))*E178</f>
        <v>#VALUE!</v>
      </c>
      <c r="V178" t="e">
        <f>H177*E178</f>
        <v>#VALUE!</v>
      </c>
      <c r="W178" s="5">
        <f>IFERROR(IF(E178=0,0,E178*H176),0)</f>
        <v>0</v>
      </c>
      <c r="X178" s="184">
        <f>IF(E178=0,0,E178*F175)</f>
        <v>0</v>
      </c>
      <c r="Y178" s="184">
        <f>IF(NOT(ISERROR(MATCH("Selvfinansieret",B$174,0))),0,IF(OR(NOT(ISERROR(MATCH("Ej statsstøtte",B$174,0))),NOT(ISERROR(MATCH(B$174,AI184:AI186,0)))),E178,IF(AND(D188=0,C188=0),X178,IF(AND(D188&gt;0,C188=0),V178,IF(AND(D188&gt;0,C188&gt;0,V178=0),0,IF(AND(W178&lt;&gt;0,W178&lt;V178),W178,V178))))))</f>
        <v>0</v>
      </c>
      <c r="AA178" s="40"/>
      <c r="AB178" s="41"/>
      <c r="AC178"/>
      <c r="AE178" s="292" t="s">
        <v>178</v>
      </c>
      <c r="AF178" s="292"/>
      <c r="AG178" s="292"/>
    </row>
    <row r="179" spans="1:36" ht="15">
      <c r="A179" s="5" t="s">
        <v>3</v>
      </c>
      <c r="B179" s="196">
        <f t="shared" ref="B179:B184" si="24">IFERROR(IF(E179=0,0,Y179),0)</f>
        <v>0</v>
      </c>
      <c r="C179" s="196">
        <f t="shared" si="23"/>
        <v>0</v>
      </c>
      <c r="D179" s="196"/>
      <c r="E179" s="215"/>
      <c r="F179" s="95"/>
      <c r="G179" s="286"/>
      <c r="H179" s="287"/>
      <c r="I179" s="287"/>
      <c r="J179" s="287"/>
      <c r="K179" s="287"/>
      <c r="L179" s="287"/>
      <c r="M179" s="287"/>
      <c r="N179" s="287"/>
      <c r="O179" s="288"/>
      <c r="P179" s="190"/>
      <c r="Q179" s="78"/>
      <c r="R179" s="82"/>
      <c r="S179" s="43"/>
      <c r="T179" s="41"/>
      <c r="U179" s="41" t="e">
        <f>((F176-((E187*F176+C188+D188)-E187)/E187))*E179</f>
        <v>#VALUE!</v>
      </c>
      <c r="V179" t="e">
        <f>H177*E179</f>
        <v>#VALUE!</v>
      </c>
      <c r="W179" s="5">
        <f>IFERROR(IF(E179=0,0,E179*H176),0)</f>
        <v>0</v>
      </c>
      <c r="X179" s="184">
        <f>IF(E179=0,0,E179*F175)</f>
        <v>0</v>
      </c>
      <c r="Y179" s="184">
        <f t="shared" ref="Y179:Y187" si="25">IF(NOT(ISERROR(MATCH("Selvfinansieret",B$174,0))),0,IF(OR(NOT(ISERROR(MATCH("Ej statsstøtte",B$174,0))),NOT(ISERROR(MATCH(B$174,AI185:AI187,0)))),E179,IF(AND(D189=0,C189=0),X179,IF(AND(D189&gt;0,C189=0),V179,IF(AND(D189&gt;0,C189&gt;0,V179=0),0,IF(AND(W179&lt;&gt;0,W179&lt;V179),W179,V179))))))</f>
        <v>0</v>
      </c>
      <c r="AA179" s="40"/>
      <c r="AB179" s="41"/>
      <c r="AC179"/>
    </row>
    <row r="180" spans="1:36" ht="15">
      <c r="A180" s="5" t="s">
        <v>84</v>
      </c>
      <c r="B180" s="196">
        <f t="shared" si="24"/>
        <v>0</v>
      </c>
      <c r="C180" s="196">
        <f t="shared" si="23"/>
        <v>0</v>
      </c>
      <c r="D180" s="196"/>
      <c r="E180" s="215"/>
      <c r="F180" s="95"/>
      <c r="G180" s="286"/>
      <c r="H180" s="287"/>
      <c r="I180" s="287"/>
      <c r="J180" s="287"/>
      <c r="K180" s="287"/>
      <c r="L180" s="287"/>
      <c r="M180" s="287"/>
      <c r="N180" s="287"/>
      <c r="O180" s="288"/>
      <c r="P180" s="190"/>
      <c r="Q180" s="78"/>
      <c r="R180" s="82"/>
      <c r="S180" s="43"/>
      <c r="T180" s="41"/>
      <c r="U180" s="41" t="e">
        <f>((F176-((E187*F176+C188+D188)-E187)/E187))*E180</f>
        <v>#VALUE!</v>
      </c>
      <c r="V180" t="e">
        <f>H177*E180</f>
        <v>#VALUE!</v>
      </c>
      <c r="W180" s="5">
        <f>IFERROR(IF(E180=0,0,E180*H176),0)</f>
        <v>0</v>
      </c>
      <c r="X180" s="184">
        <f>IF(E180=0,0,E180*F175)</f>
        <v>0</v>
      </c>
      <c r="Y180" s="184">
        <f t="shared" si="25"/>
        <v>0</v>
      </c>
      <c r="AA180" s="40"/>
      <c r="AB180" s="41"/>
      <c r="AC180"/>
      <c r="AD180" s="50" t="s">
        <v>210</v>
      </c>
      <c r="AE180" s="50" t="s">
        <v>165</v>
      </c>
      <c r="AF180" s="50" t="s">
        <v>186</v>
      </c>
      <c r="AG180" s="50" t="s">
        <v>166</v>
      </c>
      <c r="AH180" s="50" t="s">
        <v>184</v>
      </c>
      <c r="AI180" s="50" t="s">
        <v>188</v>
      </c>
      <c r="AJ180" s="50" t="s">
        <v>211</v>
      </c>
    </row>
    <row r="181" spans="1:36" ht="15">
      <c r="A181" s="5" t="s">
        <v>46</v>
      </c>
      <c r="B181" s="196">
        <f t="shared" si="24"/>
        <v>0</v>
      </c>
      <c r="C181" s="196">
        <f t="shared" si="23"/>
        <v>0</v>
      </c>
      <c r="D181" s="196"/>
      <c r="E181" s="215"/>
      <c r="F181" s="95"/>
      <c r="G181" s="286"/>
      <c r="H181" s="287"/>
      <c r="I181" s="287"/>
      <c r="J181" s="287"/>
      <c r="K181" s="287"/>
      <c r="L181" s="287"/>
      <c r="M181" s="287"/>
      <c r="N181" s="287"/>
      <c r="O181" s="288"/>
      <c r="P181" s="191"/>
      <c r="Q181" s="78"/>
      <c r="R181" s="82"/>
      <c r="S181" s="43"/>
      <c r="T181" s="41"/>
      <c r="U181" s="41" t="e">
        <f>((F176-((E187*F176+C188+D188)-E187)/E187))*E181</f>
        <v>#VALUE!</v>
      </c>
      <c r="V181" t="e">
        <f>H177*E181</f>
        <v>#VALUE!</v>
      </c>
      <c r="W181" s="5">
        <f>IFERROR(IF(E181=0,0,E181*H176),0)</f>
        <v>0</v>
      </c>
      <c r="X181" s="184">
        <f>IF(E181=0,0,E181*F175)</f>
        <v>0</v>
      </c>
      <c r="Y181" s="184">
        <f t="shared" si="25"/>
        <v>0</v>
      </c>
      <c r="AA181" t="s">
        <v>180</v>
      </c>
      <c r="AB181" t="s">
        <v>175</v>
      </c>
      <c r="AC181"/>
      <c r="AD181" t="s">
        <v>159</v>
      </c>
      <c r="AE181" t="s">
        <v>159</v>
      </c>
      <c r="AF181" t="s">
        <v>167</v>
      </c>
      <c r="AG181" s="181" t="s">
        <v>174</v>
      </c>
      <c r="AH181" s="184" t="str">
        <f>IF(NOT(ISERROR(MATCH("Selvfinansieret",B174,0))),"",IF(NOT(ISERROR(MATCH(B174,{"ABER"},0))),AE181,IF(NOT(ISERROR(MATCH(B174,{"GBER"},0))),AF181,IF(NOT(ISERROR(MATCH(B174,{"FIBER"},0))),AG181,IF(NOT(ISERROR(MATCH(B174,{"Ej statsstøtte"},0))),AD181,"")))))</f>
        <v/>
      </c>
      <c r="AI181" s="182" t="s">
        <v>165</v>
      </c>
    </row>
    <row r="182" spans="1:36" ht="15">
      <c r="A182" s="5" t="s">
        <v>2</v>
      </c>
      <c r="B182" s="196">
        <f t="shared" si="24"/>
        <v>0</v>
      </c>
      <c r="C182" s="196">
        <f t="shared" si="23"/>
        <v>0</v>
      </c>
      <c r="D182" s="196"/>
      <c r="E182" s="215"/>
      <c r="F182" s="95"/>
      <c r="G182" s="286"/>
      <c r="H182" s="287"/>
      <c r="I182" s="287"/>
      <c r="J182" s="287"/>
      <c r="K182" s="287"/>
      <c r="L182" s="287"/>
      <c r="M182" s="287"/>
      <c r="N182" s="287"/>
      <c r="O182" s="288"/>
      <c r="P182" s="191"/>
      <c r="Q182" s="78"/>
      <c r="R182" s="82"/>
      <c r="S182" s="43"/>
      <c r="T182" s="41"/>
      <c r="U182" s="41" t="e">
        <f>((F176-((E187*F176+C188+D188)-E187)/E187))*E182</f>
        <v>#VALUE!</v>
      </c>
      <c r="V182" t="e">
        <f>H177*E182</f>
        <v>#VALUE!</v>
      </c>
      <c r="W182" s="5">
        <f>IFERROR(IF(E182=0,0,E182*H176),0)</f>
        <v>0</v>
      </c>
      <c r="X182" s="184">
        <f>IF(E182=0,0,E182*F175)</f>
        <v>0</v>
      </c>
      <c r="Y182" s="184">
        <f t="shared" si="25"/>
        <v>0</v>
      </c>
      <c r="AA182" t="s">
        <v>68</v>
      </c>
      <c r="AB182" t="s">
        <v>176</v>
      </c>
      <c r="AC182"/>
      <c r="AD182" t="s">
        <v>160</v>
      </c>
      <c r="AE182" t="s">
        <v>160</v>
      </c>
      <c r="AF182" t="s">
        <v>168</v>
      </c>
      <c r="AG182" s="181" t="s">
        <v>161</v>
      </c>
      <c r="AH182" s="184" t="str">
        <f>IF(NOT(ISERROR(MATCH("Selvfinansieret",B174,0))),"",IF(NOT(ISERROR(MATCH(B174,{"ABER"},0))),AE182,IF(NOT(ISERROR(MATCH(B174,{"GBER"},0))),AF182,IF(NOT(ISERROR(MATCH(B174,{"FIBER"},0))),AG182,IF(NOT(ISERROR(MATCH(B174,{"Ej statsstøtte"},0))),AD182,"")))))</f>
        <v/>
      </c>
      <c r="AI182" s="183" t="s">
        <v>186</v>
      </c>
    </row>
    <row r="183" spans="1:36" ht="15">
      <c r="A183" s="5" t="s">
        <v>14</v>
      </c>
      <c r="B183" s="196">
        <f t="shared" si="24"/>
        <v>0</v>
      </c>
      <c r="C183" s="196">
        <f t="shared" si="23"/>
        <v>0</v>
      </c>
      <c r="D183" s="196"/>
      <c r="E183" s="215"/>
      <c r="F183" s="95"/>
      <c r="G183" s="286"/>
      <c r="H183" s="287"/>
      <c r="I183" s="287"/>
      <c r="J183" s="287"/>
      <c r="K183" s="287"/>
      <c r="L183" s="287"/>
      <c r="M183" s="287"/>
      <c r="N183" s="287"/>
      <c r="O183" s="288"/>
      <c r="P183" s="190"/>
      <c r="Q183" s="78"/>
      <c r="R183" s="82"/>
      <c r="S183" s="43"/>
      <c r="T183" s="41"/>
      <c r="U183" s="41" t="e">
        <f>((F176-((E187*F176+C188+D188)-E187)/E187))*E183</f>
        <v>#VALUE!</v>
      </c>
      <c r="V183" t="e">
        <f>H177*E183</f>
        <v>#VALUE!</v>
      </c>
      <c r="W183" s="5">
        <f>IFERROR(IF(E183=0,0,E183*H176),0)</f>
        <v>0</v>
      </c>
      <c r="X183" s="184">
        <f>IF(E183=0,0,E183*F175)</f>
        <v>0</v>
      </c>
      <c r="Y183" s="184">
        <f t="shared" si="25"/>
        <v>0</v>
      </c>
      <c r="Z183" s="184"/>
      <c r="AA183" t="s">
        <v>181</v>
      </c>
      <c r="AB183"/>
      <c r="AC183"/>
      <c r="AD183" t="s">
        <v>161</v>
      </c>
      <c r="AE183" t="s">
        <v>161</v>
      </c>
      <c r="AF183" t="s">
        <v>169</v>
      </c>
      <c r="AG183" s="241" t="s">
        <v>187</v>
      </c>
      <c r="AH183" s="184" t="str">
        <f>IF(NOT(ISERROR(MATCH("Selvfinansieret",B174,0))),"",IF(NOT(ISERROR(MATCH(B174,{"ABER"},0))),AE183,IF(NOT(ISERROR(MATCH(B174,{"GBER"},0))),AF183,IF(NOT(ISERROR(MATCH(B174,{"FIBER"},0))),AG183,IF(NOT(ISERROR(MATCH(B174,{"Ej statsstøtte"},0))),AD183,"")))))</f>
        <v/>
      </c>
      <c r="AI183" s="183" t="s">
        <v>166</v>
      </c>
    </row>
    <row r="184" spans="1:36" ht="15.75" thickBot="1">
      <c r="A184" s="26" t="s">
        <v>83</v>
      </c>
      <c r="B184" s="196">
        <f t="shared" si="24"/>
        <v>0</v>
      </c>
      <c r="C184" s="196">
        <f t="shared" si="23"/>
        <v>0</v>
      </c>
      <c r="D184" s="196"/>
      <c r="E184" s="216"/>
      <c r="F184" s="95"/>
      <c r="G184" s="287"/>
      <c r="H184" s="287"/>
      <c r="I184" s="287"/>
      <c r="J184" s="287"/>
      <c r="K184" s="287"/>
      <c r="L184" s="287"/>
      <c r="M184" s="287"/>
      <c r="N184" s="287"/>
      <c r="O184" s="288"/>
      <c r="P184" s="190"/>
      <c r="Q184" s="78"/>
      <c r="R184" s="82"/>
      <c r="S184" s="43"/>
      <c r="T184" s="41"/>
      <c r="U184" s="41" t="e">
        <f>((F176-((E187*F176+C188+D188)-E187)/E187))*E184</f>
        <v>#VALUE!</v>
      </c>
      <c r="V184" t="e">
        <f>H177*E184</f>
        <v>#VALUE!</v>
      </c>
      <c r="W184" s="5">
        <f>IFERROR(IF(E184=0,0,E184*H176),0)</f>
        <v>0</v>
      </c>
      <c r="X184" s="184">
        <f>IF(E184=0,0,E184*F175)</f>
        <v>0</v>
      </c>
      <c r="Y184" s="184">
        <f t="shared" si="25"/>
        <v>0</v>
      </c>
      <c r="Z184" s="184"/>
      <c r="AA184" t="s">
        <v>87</v>
      </c>
      <c r="AB184"/>
      <c r="AC184"/>
      <c r="AD184" t="s">
        <v>162</v>
      </c>
      <c r="AE184" t="s">
        <v>162</v>
      </c>
      <c r="AF184" t="s">
        <v>170</v>
      </c>
      <c r="AG184" s="84" t="str">
        <f>""</f>
        <v/>
      </c>
      <c r="AH184" s="184" t="str">
        <f>IF(NOT(ISERROR(MATCH("Selvfinansieret",B174,0))),"",IF(NOT(ISERROR(MATCH(B174,{"ABER"},0))),AE184,IF(NOT(ISERROR(MATCH(B174,{"GBER"},0))),AF184,IF(NOT(ISERROR(MATCH(B174,{"FIBER"},0))),AG184,IF(NOT(ISERROR(MATCH(B174,{"Ej statsstøtte"},0))),AD184,"")))))</f>
        <v/>
      </c>
      <c r="AI184" s="83" t="s">
        <v>126</v>
      </c>
    </row>
    <row r="185" spans="1:36" ht="15">
      <c r="A185" s="98" t="s">
        <v>31</v>
      </c>
      <c r="B185" s="200">
        <f>SUM(B178+B179+B180+B181-B182-B183+B184)</f>
        <v>0</v>
      </c>
      <c r="C185" s="197">
        <f>SUM(C178+C179+C180+C181-C182-C183+C184)</f>
        <v>0</v>
      </c>
      <c r="D185" s="197"/>
      <c r="E185" s="200">
        <f>SUM(B185:C185)</f>
        <v>0</v>
      </c>
      <c r="F185" s="97"/>
      <c r="G185" s="286"/>
      <c r="H185" s="287"/>
      <c r="I185" s="287"/>
      <c r="J185" s="287"/>
      <c r="K185" s="287"/>
      <c r="L185" s="287"/>
      <c r="M185" s="287"/>
      <c r="N185" s="287"/>
      <c r="O185" s="288"/>
      <c r="P185" s="44"/>
      <c r="R185"/>
      <c r="S185"/>
      <c r="T185"/>
      <c r="U185" s="41" t="e">
        <f>((F176-((E187*F176+C188+D188)-E187)/E187))*E185</f>
        <v>#VALUE!</v>
      </c>
      <c r="V185" t="e">
        <f>H177*E185</f>
        <v>#VALUE!</v>
      </c>
      <c r="W185" s="5">
        <f>IFERROR(IF(E185=0,0,E185*H176),0)</f>
        <v>0</v>
      </c>
      <c r="X185" s="184">
        <f>IF(E185=0,0,E185*F175)</f>
        <v>0</v>
      </c>
      <c r="Y185" s="184" t="e">
        <f t="shared" si="25"/>
        <v>#VALUE!</v>
      </c>
      <c r="Z185" s="184"/>
      <c r="AA185" t="s">
        <v>209</v>
      </c>
      <c r="AB185"/>
      <c r="AC185"/>
      <c r="AD185" t="s">
        <v>172</v>
      </c>
      <c r="AE185" t="s">
        <v>163</v>
      </c>
      <c r="AF185" t="s">
        <v>171</v>
      </c>
      <c r="AG185" s="84" t="str">
        <f>""</f>
        <v/>
      </c>
      <c r="AH185" s="184" t="str">
        <f>IF(NOT(ISERROR(MATCH("Selvfinansieret",B174,0))),"",IF(NOT(ISERROR(MATCH(B174,{"ABER"},0))),AE185,IF(NOT(ISERROR(MATCH(B174,{"GBER"},0))),AF185,IF(NOT(ISERROR(MATCH(B174,{"FIBER"},0))),AG185,IF(NOT(ISERROR(MATCH(B174,{"Ej statsstøtte"},0))),AD185,"")))))</f>
        <v/>
      </c>
      <c r="AI185" s="83" t="s">
        <v>127</v>
      </c>
    </row>
    <row r="186" spans="1:36" ht="15.75" thickBot="1">
      <c r="A186" s="33" t="s">
        <v>1</v>
      </c>
      <c r="B186" s="198">
        <f>IFERROR(IF(E186=0,0,Y186),0)</f>
        <v>0</v>
      </c>
      <c r="C186" s="196">
        <f>IFERROR(E186-B186,0)</f>
        <v>0</v>
      </c>
      <c r="D186" s="196"/>
      <c r="E186" s="216"/>
      <c r="F186" s="96"/>
      <c r="G186" s="286"/>
      <c r="H186" s="287"/>
      <c r="I186" s="287"/>
      <c r="J186" s="287"/>
      <c r="K186" s="287"/>
      <c r="L186" s="287"/>
      <c r="M186" s="287"/>
      <c r="N186" s="287"/>
      <c r="O186" s="288"/>
      <c r="P186" s="190"/>
      <c r="R186"/>
      <c r="S186"/>
      <c r="T186"/>
      <c r="U186" s="41" t="e">
        <f>((F176-((E187*F176+C188+D188)-E187)/E187))*E186</f>
        <v>#VALUE!</v>
      </c>
      <c r="V186" t="e">
        <f>H177*E186</f>
        <v>#VALUE!</v>
      </c>
      <c r="W186" s="5">
        <f>IFERROR(IF(E186=0,0,E186*H176),0)</f>
        <v>0</v>
      </c>
      <c r="X186" s="184">
        <f>IF(E186=0,0,E186*F175)</f>
        <v>0</v>
      </c>
      <c r="Y186" s="184">
        <f t="shared" si="25"/>
        <v>0</v>
      </c>
      <c r="Z186" s="184"/>
      <c r="AA186" s="40"/>
      <c r="AB186" s="41"/>
      <c r="AC186"/>
      <c r="AD186" t="s">
        <v>163</v>
      </c>
      <c r="AE186" t="s">
        <v>164</v>
      </c>
      <c r="AF186" t="s">
        <v>172</v>
      </c>
      <c r="AG186" s="84" t="str">
        <f>""</f>
        <v/>
      </c>
      <c r="AH186" s="184" t="str">
        <f>IF(NOT(ISERROR(MATCH("Selvfinansieret",B174,0))),"",IF(NOT(ISERROR(MATCH(B174,{"ABER"},0))),AE186,IF(NOT(ISERROR(MATCH(B174,{"GBER"},0))),AF186,IF(NOT(ISERROR(MATCH(B174,{"FIBER"},0))),AG186,IF(NOT(ISERROR(MATCH(B174,{"Ej statsstøtte"},0))),AD186,"")))))</f>
        <v/>
      </c>
      <c r="AI186" s="83" t="s">
        <v>128</v>
      </c>
    </row>
    <row r="187" spans="1:36" ht="15.75" thickBot="1">
      <c r="A187" s="167" t="s">
        <v>0</v>
      </c>
      <c r="B187" s="248">
        <f>IF(B185+B186&lt;=0,0,B185+B186)</f>
        <v>0</v>
      </c>
      <c r="C187" s="248">
        <f>IF(C185+C186-C188&lt;=0,0,C185+C186-C188)</f>
        <v>0</v>
      </c>
      <c r="D187" s="276"/>
      <c r="E187" s="201">
        <f>SUM(E178+E179+E180+E181-E182-E183+E184)+E186</f>
        <v>0</v>
      </c>
      <c r="F187" s="168"/>
      <c r="G187" s="289"/>
      <c r="H187" s="290"/>
      <c r="I187" s="290"/>
      <c r="J187" s="290"/>
      <c r="K187" s="290"/>
      <c r="L187" s="290"/>
      <c r="M187" s="290"/>
      <c r="N187" s="290"/>
      <c r="O187" s="291"/>
      <c r="P187" s="44"/>
      <c r="R187"/>
      <c r="S187"/>
      <c r="T187"/>
      <c r="U187" s="41" t="e">
        <f>((F176-((E187*F176+C188+D188)-E187)/E187))*E187</f>
        <v>#VALUE!</v>
      </c>
      <c r="V187" t="e">
        <f>H177*E187</f>
        <v>#VALUE!</v>
      </c>
      <c r="W187" s="5">
        <f>IFERROR(IF(E187=0,0,E187*H176),0)</f>
        <v>0</v>
      </c>
      <c r="Y187" s="184">
        <f t="shared" si="25"/>
        <v>0</v>
      </c>
      <c r="Z187" s="184"/>
      <c r="AA187" s="182"/>
      <c r="AB187" s="182"/>
      <c r="AC187"/>
      <c r="AD187" t="s">
        <v>164</v>
      </c>
      <c r="AE187" s="84" t="str">
        <f>""</f>
        <v/>
      </c>
      <c r="AF187" t="s">
        <v>161</v>
      </c>
      <c r="AG187" s="84" t="str">
        <f>""</f>
        <v/>
      </c>
      <c r="AH187" s="184" t="str">
        <f>IF(NOT(ISERROR(MATCH("Selvfinansieret",B174,0))),"",IF(NOT(ISERROR(MATCH(B174,{"ABER"},0))),AE187,IF(NOT(ISERROR(MATCH(B174,{"GBER"},0))),AF187,IF(NOT(ISERROR(MATCH(B174,{"FIBER"},0))),AG187,IF(NOT(ISERROR(MATCH(B174,{"Ej statsstøtte"},0))),AD187,"")))))</f>
        <v/>
      </c>
      <c r="AI187" s="41" t="s">
        <v>185</v>
      </c>
    </row>
    <row r="188" spans="1:36" s="24" customFormat="1" ht="15">
      <c r="A188" s="169" t="s">
        <v>151</v>
      </c>
      <c r="B188" s="247">
        <f>B187</f>
        <v>0</v>
      </c>
      <c r="C188" s="281"/>
      <c r="D188" s="274"/>
      <c r="E188" s="247">
        <f>SUM(B178+B179+B180+B181-B182-B183+B184)</f>
        <v>0</v>
      </c>
      <c r="F188" s="187"/>
      <c r="G188" s="166"/>
      <c r="H188" s="166"/>
      <c r="I188" s="166"/>
      <c r="J188" s="166"/>
      <c r="K188" s="166"/>
      <c r="L188" s="166"/>
      <c r="M188" s="166"/>
      <c r="N188" s="166"/>
      <c r="O188" s="166"/>
      <c r="P188" s="44"/>
      <c r="Q188"/>
      <c r="R188"/>
      <c r="S188"/>
      <c r="T188"/>
      <c r="U188"/>
      <c r="V188"/>
      <c r="W188"/>
      <c r="X188"/>
      <c r="Y188" s="184"/>
      <c r="Z188" s="184"/>
      <c r="AA188" s="78"/>
      <c r="AB188" s="183"/>
      <c r="AC188" s="41"/>
      <c r="AD188" t="s">
        <v>174</v>
      </c>
      <c r="AE188" s="5" t="str">
        <f>""</f>
        <v/>
      </c>
      <c r="AF188" s="84" t="s">
        <v>173</v>
      </c>
      <c r="AG188" s="84" t="str">
        <f>""</f>
        <v/>
      </c>
      <c r="AH188" s="184" t="str">
        <f>IF(NOT(ISERROR(MATCH("Selvfinansieret",B174,0))),"",IF(NOT(ISERROR(MATCH(B174,{"ABER"},0))),AE188,IF(NOT(ISERROR(MATCH(B174,{"GBER"},0))),AF188,IF(NOT(ISERROR(MATCH(B174,{"FIBER"},0))),AG188,IF(NOT(ISERROR(MATCH(B174,{"Ej statsstøtte"},0))),AD188,"")))))</f>
        <v/>
      </c>
      <c r="AI188" t="s">
        <v>212</v>
      </c>
      <c r="AJ188" s="5"/>
    </row>
    <row r="189" spans="1:36" s="24" customFormat="1" ht="15">
      <c r="A189" s="209"/>
      <c r="B189" s="210"/>
      <c r="C189" s="210"/>
      <c r="D189" s="210"/>
      <c r="E189" s="203"/>
      <c r="F189" s="165"/>
      <c r="G189" s="166"/>
      <c r="H189" s="166"/>
      <c r="I189" s="166"/>
      <c r="J189" s="166"/>
      <c r="K189" s="166"/>
      <c r="L189" s="166"/>
      <c r="M189" s="166"/>
      <c r="N189" s="166"/>
      <c r="O189" s="166"/>
      <c r="P189" s="44"/>
      <c r="Q189"/>
      <c r="R189"/>
      <c r="S189"/>
      <c r="T189"/>
      <c r="U189"/>
      <c r="V189"/>
      <c r="W189"/>
      <c r="X189"/>
      <c r="Y189" s="184"/>
      <c r="Z189" s="184"/>
      <c r="AA189" s="184"/>
      <c r="AD189" t="s">
        <v>187</v>
      </c>
      <c r="AE189" s="24" t="str">
        <f>""</f>
        <v/>
      </c>
      <c r="AF189" s="24" t="str">
        <f>""</f>
        <v/>
      </c>
      <c r="AG189" s="84" t="str">
        <f>""</f>
        <v/>
      </c>
      <c r="AH189" s="184" t="str">
        <f>IF(NOT(ISERROR(MATCH("Selvfinansieret",B174,0))),"",IF(NOT(ISERROR(MATCH(B174,{"ABER"},0))),AE189,IF(NOT(ISERROR(MATCH(B174,{"GBER"},0))),AF189,IF(NOT(ISERROR(MATCH(B174,{"FIBER"},0))),AG189,IF(NOT(ISERROR(MATCH(B174,{"Ej statsstøtte"},0))),AD189,"")))))</f>
        <v/>
      </c>
    </row>
    <row r="190" spans="1:36" s="24" customFormat="1" ht="15">
      <c r="A190" s="163"/>
      <c r="B190" s="164"/>
      <c r="C190" s="164"/>
      <c r="D190" s="164"/>
      <c r="E190" s="192" t="s">
        <v>183</v>
      </c>
      <c r="F190" s="193" t="str">
        <f>F175</f>
        <v/>
      </c>
      <c r="G190" s="165"/>
      <c r="H190" s="166"/>
      <c r="I190" s="166"/>
      <c r="J190" s="166"/>
      <c r="K190" s="166"/>
      <c r="L190" s="166"/>
      <c r="M190" s="166"/>
      <c r="N190" s="166"/>
      <c r="O190" s="166"/>
      <c r="P190" s="166"/>
      <c r="Q190" s="44"/>
      <c r="R190"/>
      <c r="S190"/>
      <c r="T190"/>
      <c r="U190"/>
      <c r="V190"/>
      <c r="W190"/>
      <c r="X190"/>
      <c r="Y190"/>
      <c r="Z190" s="184"/>
      <c r="AA190" s="5"/>
      <c r="AB190" s="5"/>
      <c r="AC190" s="5"/>
    </row>
    <row r="191" spans="1:36" s="24" customFormat="1" ht="30">
      <c r="A191" s="163"/>
      <c r="B191" s="164"/>
      <c r="C191" s="164"/>
      <c r="D191" s="164"/>
      <c r="E191" s="244" t="s">
        <v>215</v>
      </c>
      <c r="F191" s="193" t="str">
        <f>IFERROR(B187/E187,"")</f>
        <v/>
      </c>
      <c r="G191" s="165"/>
      <c r="H191" s="166"/>
      <c r="I191" s="166"/>
      <c r="J191" s="166"/>
      <c r="K191" s="166"/>
      <c r="L191" s="166"/>
      <c r="M191" s="166"/>
      <c r="N191" s="166"/>
      <c r="O191" s="166"/>
      <c r="P191" s="166"/>
      <c r="Q191" s="44"/>
      <c r="R191"/>
      <c r="S191"/>
      <c r="T191"/>
      <c r="U191"/>
      <c r="V191"/>
      <c r="W191"/>
      <c r="X191"/>
      <c r="Y191"/>
      <c r="Z191" s="184"/>
      <c r="AA191" s="5"/>
      <c r="AB191" s="5"/>
      <c r="AC191" s="5"/>
    </row>
    <row r="192" spans="1:36" ht="15">
      <c r="A192" s="34"/>
      <c r="B192" s="35"/>
      <c r="C192" s="35"/>
      <c r="D192" s="35"/>
      <c r="E192" s="36" t="s">
        <v>69</v>
      </c>
      <c r="F192" s="99">
        <f>IF(NOT(ISERROR(MATCH("Ej statsstøtte",B174,0))),0,IFERROR(E186/E185,0))</f>
        <v>0</v>
      </c>
      <c r="G192" s="242"/>
      <c r="H192" s="4"/>
      <c r="I192" s="4"/>
      <c r="J192" s="4"/>
      <c r="K192" s="4"/>
      <c r="L192" s="4"/>
      <c r="M192" s="4"/>
      <c r="N192" s="4"/>
      <c r="O192" s="4"/>
      <c r="P192" s="4"/>
      <c r="R192"/>
      <c r="S192"/>
      <c r="T192"/>
      <c r="U192"/>
      <c r="W192"/>
      <c r="Y192"/>
    </row>
    <row r="193" spans="1:36" ht="15">
      <c r="A193" s="74" t="s">
        <v>79</v>
      </c>
      <c r="B193" s="75">
        <f>IFERROR(E187/$E$15,0)</f>
        <v>0</v>
      </c>
      <c r="C193" s="35"/>
      <c r="D193" s="35"/>
      <c r="E193" s="50" t="s">
        <v>70</v>
      </c>
      <c r="F193" s="99">
        <f>IFERROR(E186/E178,0)</f>
        <v>0</v>
      </c>
      <c r="H193" s="4"/>
      <c r="I193" s="4"/>
      <c r="J193" s="4"/>
      <c r="K193" s="4"/>
      <c r="L193" s="4"/>
      <c r="M193" s="4"/>
      <c r="N193" s="4"/>
      <c r="O193" s="4"/>
      <c r="P193" s="4"/>
      <c r="R193"/>
      <c r="S193"/>
      <c r="T193"/>
      <c r="U193"/>
      <c r="W193"/>
      <c r="Y193"/>
    </row>
    <row r="194" spans="1:36" ht="15">
      <c r="A194" s="73"/>
      <c r="B194" s="76"/>
      <c r="E194" s="50"/>
      <c r="H194" s="4"/>
      <c r="I194" s="4"/>
      <c r="J194" s="4"/>
      <c r="K194" s="4"/>
      <c r="L194" s="4"/>
      <c r="M194" s="4"/>
      <c r="N194" s="4"/>
      <c r="O194" s="4"/>
      <c r="P194" s="4"/>
      <c r="R194"/>
      <c r="S194"/>
      <c r="T194"/>
      <c r="U194"/>
      <c r="W194"/>
      <c r="Y194"/>
      <c r="AD194"/>
    </row>
    <row r="195" spans="1:36" ht="15">
      <c r="A195" s="29" t="s">
        <v>34</v>
      </c>
      <c r="B195" s="1"/>
      <c r="C195" s="206" t="s">
        <v>55</v>
      </c>
      <c r="D195" s="206"/>
      <c r="E195" s="30" t="s">
        <v>37</v>
      </c>
      <c r="F195" s="204"/>
      <c r="G195" s="184"/>
      <c r="H195" s="205"/>
      <c r="I195" s="207"/>
      <c r="J195" s="184"/>
      <c r="K195" s="184"/>
      <c r="L195" s="184"/>
      <c r="M195" s="184"/>
      <c r="R195" s="48"/>
      <c r="S195" s="79"/>
      <c r="T195" s="183"/>
      <c r="W195" s="5"/>
      <c r="X195" s="83"/>
      <c r="AA195" s="184" t="str">
        <f>IF(NOT(ISERROR(MATCH("Selvfinansieret",B196,0))),"",IF(NOT(ISERROR(MATCH(B196,{"ABER"},0))),IF(X195=0,"",X195),IF(NOT(ISERROR(MATCH(B196,{"GEBER"},0))),IF(AG210=0,"",AG210),IF(NOT(ISERROR(MATCH(B196,{"FIBER"},0))),IF(Z195=0,"",Z195),""))))</f>
        <v/>
      </c>
      <c r="AF195" s="184"/>
    </row>
    <row r="196" spans="1:36" ht="15">
      <c r="A196" s="29" t="s">
        <v>207</v>
      </c>
      <c r="B196" s="31"/>
      <c r="C196" s="206"/>
      <c r="D196" s="206"/>
      <c r="E196" s="30" t="s">
        <v>177</v>
      </c>
      <c r="F196" s="31" t="str">
        <f>IF(ISBLANK($F$19),"Projektform skal vælges ved hovedansøger",$F$19)</f>
        <v>Projektform skal vælges ved hovedansøger</v>
      </c>
      <c r="G196" s="184"/>
      <c r="H196" s="205"/>
      <c r="I196" s="207"/>
      <c r="J196" s="184"/>
      <c r="K196" s="184"/>
      <c r="L196" s="184"/>
      <c r="M196" s="184"/>
      <c r="R196" s="48"/>
      <c r="S196" s="79"/>
      <c r="T196" s="83"/>
      <c r="W196" s="5"/>
      <c r="X196" s="83"/>
      <c r="Y196" s="84"/>
      <c r="AA196" s="184"/>
      <c r="AF196" s="184"/>
    </row>
    <row r="197" spans="1:36" ht="30">
      <c r="A197" s="30" t="s">
        <v>35</v>
      </c>
      <c r="B197" s="31"/>
      <c r="C197" s="30"/>
      <c r="D197" s="30"/>
      <c r="E197" s="217" t="s">
        <v>36</v>
      </c>
      <c r="F197" s="218" t="str">
        <f>IFERROR(IF(NOT(ISERROR(MATCH(B196,{"ABER"},0))),INDEX(ABER_Tilskudsprocent_liste[#All],MATCH(B197,ABER_Tilskudsprocent_liste[[#All],[Typer af projekter og aktiviteter/ virksomhedsstørrelse]],0),MATCH(AA199,ABER_Tilskudsprocent_liste[#Headers],0)),IF(NOT(ISERROR(MATCH(B196,{"GBER"},0))),INDEX(GEBER_Tilskudsprocent_liste[#All],MATCH(B197,GEBER_Tilskudsprocent_liste[[#All],[Typer af projekter og aktiviteter/ virksomhedsstørrelse]],0),MATCH(AA199,GEBER_Tilskudsprocent_liste[#Headers],0)),IF(NOT(ISERROR(MATCH(B196,{"FIBER"},0))),INDEX(FIBER_Tilskudsprocent_liste[#All],MATCH(B197,FIBER_Tilskudsprocent_liste[[#All],[Typer af projekter og aktiviteter/ virksomhedsstørrelse]],0),MATCH(AA199,FIBER_Tilskudsprocent_liste[#Headers],0)),""))),"")</f>
        <v/>
      </c>
      <c r="G197" s="217" t="s">
        <v>213</v>
      </c>
      <c r="H197" s="249" t="s">
        <v>218</v>
      </c>
      <c r="I197" s="250"/>
      <c r="J197" s="251" t="s">
        <v>221</v>
      </c>
      <c r="K197" s="251"/>
      <c r="L197" s="184"/>
      <c r="M197" s="184"/>
      <c r="R197" s="49"/>
      <c r="S197" s="80"/>
      <c r="T197" s="83"/>
      <c r="W197" s="5"/>
      <c r="X197" s="186"/>
      <c r="AB197" s="83"/>
      <c r="AF197" s="184"/>
    </row>
    <row r="198" spans="1:36" ht="15">
      <c r="A198" s="29"/>
      <c r="B198" s="30"/>
      <c r="C198" s="30"/>
      <c r="D198" s="30"/>
      <c r="E198" s="217"/>
      <c r="F198" s="255" t="str">
        <f>IFERROR(IF(NOT(ISERROR(MATCH(B196,{"ABER"},0))),INDEX(ABER_Tilskudsprocent_liste[#All],MATCH(B197,ABER_Tilskudsprocent_liste[[#All],[Typer af projekter og aktiviteter/ virksomhedsstørrelse]],0),MATCH(AA199,ABER_Tilskudsprocent_liste[#Headers],0)),IF(NOT(ISERROR(MATCH(B196,{"GBER"},0))),INDEX(GEBER_Tilskudsprocent_liste[#All],MATCH(B197,GEBER_Tilskudsprocent_liste[[#All],[Typer af projekter og aktiviteter/ virksomhedsstørrelse]],0),MATCH(AA199,GEBER_Tilskudsprocent_liste[#Headers],0)),IF(NOT(ISERROR(MATCH(B196,{"FIBER"},0))),INDEX(FIBER_Tilskudsprocent_liste[#All],MATCH(B197,FIBER_Tilskudsprocent_liste[[#All],[Typer af projekter og aktiviteter/ virksomhedsstørrelse]],0),MATCH(AA199,FIBER_Tilskudsprocent_liste[#Headers],0)),""))),"")</f>
        <v/>
      </c>
      <c r="G198" s="252"/>
      <c r="H198" s="251" t="str">
        <f>IFERROR(IF(E209*(1-F198)-C210&lt;0,F198-((E209*F198+C210)-E209)/E209,""),"")</f>
        <v/>
      </c>
      <c r="I198" s="251" t="str">
        <f>IFERROR(IF(D210&lt;&gt;0,IF(D210=E209,0,IF(C210&gt;0,(F198-D210/E209)-H198,"HA")),IF(E209*(1-F198)-C210&lt;0,((F198-((E209*F198+C210+D210)-E209)/E209)),"")),"")</f>
        <v/>
      </c>
      <c r="J198" s="253" t="e">
        <f>I198-H199</f>
        <v>#VALUE!</v>
      </c>
      <c r="K198" s="251"/>
      <c r="L198" s="184"/>
      <c r="M198" s="184"/>
      <c r="R198" s="49"/>
      <c r="S198" s="80"/>
      <c r="T198" s="83"/>
      <c r="U198" s="41" t="s">
        <v>220</v>
      </c>
      <c r="V198" t="s">
        <v>219</v>
      </c>
      <c r="W198" s="184" t="s">
        <v>217</v>
      </c>
      <c r="X198" s="184" t="s">
        <v>216</v>
      </c>
      <c r="Y198" s="184" t="s">
        <v>182</v>
      </c>
      <c r="AA198" s="42" t="s">
        <v>179</v>
      </c>
      <c r="AB198" s="46" t="s">
        <v>177</v>
      </c>
      <c r="AC198"/>
    </row>
    <row r="199" spans="1:36" ht="15.75" thickBot="1">
      <c r="A199" s="37"/>
      <c r="B199" s="27" t="s">
        <v>85</v>
      </c>
      <c r="C199" s="27" t="s">
        <v>208</v>
      </c>
      <c r="D199" s="27" t="s">
        <v>214</v>
      </c>
      <c r="E199" s="27" t="s">
        <v>0</v>
      </c>
      <c r="F199" s="28" t="s">
        <v>13</v>
      </c>
      <c r="G199" s="208"/>
      <c r="H199" s="254" t="e">
        <f>(F198-D210/E209)</f>
        <v>#VALUE!</v>
      </c>
      <c r="I199" s="252"/>
      <c r="J199" s="208"/>
      <c r="K199" s="252"/>
      <c r="L199" s="208"/>
      <c r="M199" s="208"/>
      <c r="N199" s="4"/>
      <c r="O199" s="4"/>
      <c r="P199" s="189"/>
      <c r="Q199" s="42"/>
      <c r="R199" s="81"/>
      <c r="S199" s="41"/>
      <c r="T199" s="41"/>
      <c r="U199"/>
      <c r="V199" s="5"/>
      <c r="W199" s="184"/>
      <c r="X199" s="184"/>
      <c r="Z199" s="83"/>
      <c r="AA199" s="40" t="str">
        <f>CONCATENATE(F195," - ",AB199)</f>
        <v xml:space="preserve"> - Projektform skal vælges ved hovedansøger</v>
      </c>
      <c r="AB199" t="str">
        <f>F196</f>
        <v>Projektform skal vælges ved hovedansøger</v>
      </c>
      <c r="AC199"/>
    </row>
    <row r="200" spans="1:36" ht="15" customHeight="1">
      <c r="A200" s="5" t="s">
        <v>82</v>
      </c>
      <c r="B200" s="196">
        <f>IFERROR(IF(E200=0,0,Y200),0)</f>
        <v>0</v>
      </c>
      <c r="C200" s="196">
        <f t="shared" ref="C200:C206" si="26">IFERROR(E200-B200,0)</f>
        <v>0</v>
      </c>
      <c r="D200" s="196"/>
      <c r="E200" s="215"/>
      <c r="F200" s="32"/>
      <c r="G200" s="283"/>
      <c r="H200" s="284"/>
      <c r="I200" s="284"/>
      <c r="J200" s="284"/>
      <c r="K200" s="284"/>
      <c r="L200" s="284"/>
      <c r="M200" s="284"/>
      <c r="N200" s="284"/>
      <c r="O200" s="285"/>
      <c r="P200" s="190"/>
      <c r="Q200" s="45"/>
      <c r="R200" s="78"/>
      <c r="S200" s="41"/>
      <c r="T200" s="41"/>
      <c r="U200" s="41" t="e">
        <f>((F198-((E209*F198+C210)-E209)/E209))*E200</f>
        <v>#VALUE!</v>
      </c>
      <c r="V200" t="e">
        <f>H199*E200</f>
        <v>#VALUE!</v>
      </c>
      <c r="W200" s="5">
        <f>IFERROR(IF(E200=0,0,E200*H198),0)</f>
        <v>0</v>
      </c>
      <c r="X200" s="184">
        <f>IF(E200=0,0,E200*F197)</f>
        <v>0</v>
      </c>
      <c r="Y200" s="184">
        <f>IF(NOT(ISERROR(MATCH("Selvfinansieret",B$196,0))),0,IF(OR(NOT(ISERROR(MATCH("Ej statsstøtte",B$196,0))),NOT(ISERROR(MATCH(B$196,AI206:AI208,0)))),E200,IF(AND(D210=0,C210=0),X200,IF(AND(D210&gt;0,C210=0),V200,IF(AND(D210&gt;0,C210&gt;0,V200=0),0,IF(AND(W200&lt;&gt;0,W200&lt;V200),W200,V200))))))</f>
        <v>0</v>
      </c>
      <c r="AA200" s="40"/>
      <c r="AB200" s="41"/>
      <c r="AC200"/>
      <c r="AE200" s="292" t="s">
        <v>178</v>
      </c>
      <c r="AF200" s="292"/>
      <c r="AG200" s="292"/>
    </row>
    <row r="201" spans="1:36" ht="15">
      <c r="A201" s="5" t="s">
        <v>3</v>
      </c>
      <c r="B201" s="196">
        <f t="shared" ref="B201:B206" si="27">IFERROR(IF(E201=0,0,Y201),0)</f>
        <v>0</v>
      </c>
      <c r="C201" s="196">
        <f t="shared" si="26"/>
        <v>0</v>
      </c>
      <c r="D201" s="196"/>
      <c r="E201" s="215"/>
      <c r="F201" s="95"/>
      <c r="G201" s="286"/>
      <c r="H201" s="287"/>
      <c r="I201" s="287"/>
      <c r="J201" s="287"/>
      <c r="K201" s="287"/>
      <c r="L201" s="287"/>
      <c r="M201" s="287"/>
      <c r="N201" s="287"/>
      <c r="O201" s="288"/>
      <c r="P201" s="190"/>
      <c r="Q201" s="78"/>
      <c r="R201" s="82"/>
      <c r="S201" s="43"/>
      <c r="T201" s="41"/>
      <c r="U201" s="41" t="e">
        <f>((F198-((E209*F198+C210+D210)-E209)/E209))*E201</f>
        <v>#VALUE!</v>
      </c>
      <c r="V201" t="e">
        <f>H199*E201</f>
        <v>#VALUE!</v>
      </c>
      <c r="W201" s="5">
        <f>IFERROR(IF(E201=0,0,E201*H198),0)</f>
        <v>0</v>
      </c>
      <c r="X201" s="184">
        <f>IF(E201=0,0,E201*F197)</f>
        <v>0</v>
      </c>
      <c r="Y201" s="184">
        <f t="shared" ref="Y201:Y209" si="28">IF(NOT(ISERROR(MATCH("Selvfinansieret",B$196,0))),0,IF(OR(NOT(ISERROR(MATCH("Ej statsstøtte",B$196,0))),NOT(ISERROR(MATCH(B$196,AI207:AI209,0)))),E201,IF(AND(D211=0,C211=0),X201,IF(AND(D211&gt;0,C211=0),V201,IF(AND(D211&gt;0,C211&gt;0,V201=0),0,IF(AND(W201&lt;&gt;0,W201&lt;V201),W201,V201))))))</f>
        <v>0</v>
      </c>
      <c r="AA201" s="40"/>
      <c r="AB201" s="41"/>
      <c r="AC201"/>
    </row>
    <row r="202" spans="1:36" ht="15">
      <c r="A202" s="5" t="s">
        <v>84</v>
      </c>
      <c r="B202" s="196">
        <f t="shared" si="27"/>
        <v>0</v>
      </c>
      <c r="C202" s="196">
        <f t="shared" si="26"/>
        <v>0</v>
      </c>
      <c r="D202" s="196"/>
      <c r="E202" s="215"/>
      <c r="F202" s="95"/>
      <c r="G202" s="286"/>
      <c r="H202" s="287"/>
      <c r="I202" s="287"/>
      <c r="J202" s="287"/>
      <c r="K202" s="287"/>
      <c r="L202" s="287"/>
      <c r="M202" s="287"/>
      <c r="N202" s="287"/>
      <c r="O202" s="288"/>
      <c r="P202" s="190"/>
      <c r="Q202" s="78"/>
      <c r="R202" s="82"/>
      <c r="S202" s="43"/>
      <c r="T202" s="41"/>
      <c r="U202" s="41" t="e">
        <f>((F198-((E209*F198+C210+D210)-E209)/E209))*E202</f>
        <v>#VALUE!</v>
      </c>
      <c r="V202" t="e">
        <f>H199*E202</f>
        <v>#VALUE!</v>
      </c>
      <c r="W202" s="5">
        <f>IFERROR(IF(E202=0,0,E202*H198),0)</f>
        <v>0</v>
      </c>
      <c r="X202" s="184">
        <f>IF(E202=0,0,E202*F197)</f>
        <v>0</v>
      </c>
      <c r="Y202" s="184">
        <f t="shared" si="28"/>
        <v>0</v>
      </c>
      <c r="AA202" s="40"/>
      <c r="AB202" s="41"/>
      <c r="AC202"/>
      <c r="AD202" s="50" t="s">
        <v>210</v>
      </c>
      <c r="AE202" s="50" t="s">
        <v>165</v>
      </c>
      <c r="AF202" s="50" t="s">
        <v>186</v>
      </c>
      <c r="AG202" s="50" t="s">
        <v>166</v>
      </c>
      <c r="AH202" s="50" t="s">
        <v>184</v>
      </c>
      <c r="AI202" s="50" t="s">
        <v>188</v>
      </c>
      <c r="AJ202" s="50" t="s">
        <v>211</v>
      </c>
    </row>
    <row r="203" spans="1:36" ht="15">
      <c r="A203" s="5" t="s">
        <v>46</v>
      </c>
      <c r="B203" s="196">
        <f t="shared" si="27"/>
        <v>0</v>
      </c>
      <c r="C203" s="196">
        <f t="shared" si="26"/>
        <v>0</v>
      </c>
      <c r="D203" s="196"/>
      <c r="E203" s="215"/>
      <c r="F203" s="95"/>
      <c r="G203" s="286"/>
      <c r="H203" s="287"/>
      <c r="I203" s="287"/>
      <c r="J203" s="287"/>
      <c r="K203" s="287"/>
      <c r="L203" s="287"/>
      <c r="M203" s="287"/>
      <c r="N203" s="287"/>
      <c r="O203" s="288"/>
      <c r="P203" s="191"/>
      <c r="Q203" s="78"/>
      <c r="R203" s="82"/>
      <c r="S203" s="43"/>
      <c r="T203" s="41"/>
      <c r="U203" s="41" t="e">
        <f>((F198-((E209*F198+C210+D210)-E209)/E209))*E203</f>
        <v>#VALUE!</v>
      </c>
      <c r="V203" t="e">
        <f>H199*E203</f>
        <v>#VALUE!</v>
      </c>
      <c r="W203" s="5">
        <f>IFERROR(IF(E203=0,0,E203*H198),0)</f>
        <v>0</v>
      </c>
      <c r="X203" s="184">
        <f>IF(E203=0,0,E203*F197)</f>
        <v>0</v>
      </c>
      <c r="Y203" s="184">
        <f t="shared" si="28"/>
        <v>0</v>
      </c>
      <c r="AA203" t="s">
        <v>180</v>
      </c>
      <c r="AB203" t="s">
        <v>175</v>
      </c>
      <c r="AC203"/>
      <c r="AD203" t="s">
        <v>159</v>
      </c>
      <c r="AE203" t="s">
        <v>159</v>
      </c>
      <c r="AF203" t="s">
        <v>167</v>
      </c>
      <c r="AG203" s="181" t="s">
        <v>174</v>
      </c>
      <c r="AH203" s="184" t="str">
        <f>IF(NOT(ISERROR(MATCH("Selvfinansieret",B196,0))),"",IF(NOT(ISERROR(MATCH(B196,{"ABER"},0))),AE203,IF(NOT(ISERROR(MATCH(B196,{"GBER"},0))),AF203,IF(NOT(ISERROR(MATCH(B196,{"FIBER"},0))),AG203,IF(NOT(ISERROR(MATCH(B196,{"Ej statsstøtte"},0))),AD203,"")))))</f>
        <v/>
      </c>
      <c r="AI203" s="182" t="s">
        <v>165</v>
      </c>
    </row>
    <row r="204" spans="1:36" ht="15">
      <c r="A204" s="5" t="s">
        <v>2</v>
      </c>
      <c r="B204" s="196">
        <f t="shared" si="27"/>
        <v>0</v>
      </c>
      <c r="C204" s="196">
        <f t="shared" si="26"/>
        <v>0</v>
      </c>
      <c r="D204" s="196"/>
      <c r="E204" s="215"/>
      <c r="F204" s="95"/>
      <c r="G204" s="286"/>
      <c r="H204" s="287"/>
      <c r="I204" s="287"/>
      <c r="J204" s="287"/>
      <c r="K204" s="287"/>
      <c r="L204" s="287"/>
      <c r="M204" s="287"/>
      <c r="N204" s="287"/>
      <c r="O204" s="288"/>
      <c r="P204" s="191"/>
      <c r="Q204" s="78"/>
      <c r="R204" s="82"/>
      <c r="S204" s="43"/>
      <c r="T204" s="41"/>
      <c r="U204" s="41" t="e">
        <f>((F198-((E209*F198+C210+D210)-E209)/E209))*E204</f>
        <v>#VALUE!</v>
      </c>
      <c r="V204" t="e">
        <f>H199*E204</f>
        <v>#VALUE!</v>
      </c>
      <c r="W204" s="5">
        <f>IFERROR(IF(E204=0,0,E204*H198),0)</f>
        <v>0</v>
      </c>
      <c r="X204" s="184">
        <f>IF(E204=0,0,E204*F197)</f>
        <v>0</v>
      </c>
      <c r="Y204" s="184">
        <f t="shared" si="28"/>
        <v>0</v>
      </c>
      <c r="AA204" t="s">
        <v>68</v>
      </c>
      <c r="AB204" t="s">
        <v>176</v>
      </c>
      <c r="AC204"/>
      <c r="AD204" t="s">
        <v>160</v>
      </c>
      <c r="AE204" t="s">
        <v>160</v>
      </c>
      <c r="AF204" t="s">
        <v>168</v>
      </c>
      <c r="AG204" s="181" t="s">
        <v>161</v>
      </c>
      <c r="AH204" s="184" t="str">
        <f>IF(NOT(ISERROR(MATCH("Selvfinansieret",B196,0))),"",IF(NOT(ISERROR(MATCH(B196,{"ABER"},0))),AE204,IF(NOT(ISERROR(MATCH(B196,{"GBER"},0))),AF204,IF(NOT(ISERROR(MATCH(B196,{"FIBER"},0))),AG204,IF(NOT(ISERROR(MATCH(B196,{"Ej statsstøtte"},0))),AD204,"")))))</f>
        <v/>
      </c>
      <c r="AI204" s="183" t="s">
        <v>186</v>
      </c>
    </row>
    <row r="205" spans="1:36" ht="15">
      <c r="A205" s="5" t="s">
        <v>14</v>
      </c>
      <c r="B205" s="196">
        <f t="shared" si="27"/>
        <v>0</v>
      </c>
      <c r="C205" s="196">
        <f t="shared" si="26"/>
        <v>0</v>
      </c>
      <c r="D205" s="196"/>
      <c r="E205" s="215"/>
      <c r="F205" s="95"/>
      <c r="G205" s="286"/>
      <c r="H205" s="287"/>
      <c r="I205" s="287"/>
      <c r="J205" s="287"/>
      <c r="K205" s="287"/>
      <c r="L205" s="287"/>
      <c r="M205" s="287"/>
      <c r="N205" s="287"/>
      <c r="O205" s="288"/>
      <c r="P205" s="190"/>
      <c r="Q205" s="78"/>
      <c r="R205" s="82"/>
      <c r="S205" s="43"/>
      <c r="T205" s="41"/>
      <c r="U205" s="41" t="e">
        <f>((F198-((E209*F198+C210+D210)-E209)/E209))*E205</f>
        <v>#VALUE!</v>
      </c>
      <c r="V205" t="e">
        <f>H199*E205</f>
        <v>#VALUE!</v>
      </c>
      <c r="W205" s="5">
        <f>IFERROR(IF(E205=0,0,E205*H198),0)</f>
        <v>0</v>
      </c>
      <c r="X205" s="184">
        <f>IF(E205=0,0,E205*F197)</f>
        <v>0</v>
      </c>
      <c r="Y205" s="184">
        <f t="shared" si="28"/>
        <v>0</v>
      </c>
      <c r="Z205" s="184"/>
      <c r="AA205" t="s">
        <v>181</v>
      </c>
      <c r="AB205"/>
      <c r="AC205"/>
      <c r="AD205" t="s">
        <v>161</v>
      </c>
      <c r="AE205" t="s">
        <v>161</v>
      </c>
      <c r="AF205" t="s">
        <v>169</v>
      </c>
      <c r="AG205" s="241" t="s">
        <v>187</v>
      </c>
      <c r="AH205" s="184" t="str">
        <f>IF(NOT(ISERROR(MATCH("Selvfinansieret",B196,0))),"",IF(NOT(ISERROR(MATCH(B196,{"ABER"},0))),AE205,IF(NOT(ISERROR(MATCH(B196,{"GBER"},0))),AF205,IF(NOT(ISERROR(MATCH(B196,{"FIBER"},0))),AG205,IF(NOT(ISERROR(MATCH(B196,{"Ej statsstøtte"},0))),AD205,"")))))</f>
        <v/>
      </c>
      <c r="AI205" s="183" t="s">
        <v>166</v>
      </c>
    </row>
    <row r="206" spans="1:36" ht="15.75" thickBot="1">
      <c r="A206" s="26" t="s">
        <v>83</v>
      </c>
      <c r="B206" s="196">
        <f t="shared" si="27"/>
        <v>0</v>
      </c>
      <c r="C206" s="196">
        <f t="shared" si="26"/>
        <v>0</v>
      </c>
      <c r="D206" s="196"/>
      <c r="E206" s="216"/>
      <c r="F206" s="95"/>
      <c r="G206" s="287"/>
      <c r="H206" s="287"/>
      <c r="I206" s="287"/>
      <c r="J206" s="287"/>
      <c r="K206" s="287"/>
      <c r="L206" s="287"/>
      <c r="M206" s="287"/>
      <c r="N206" s="287"/>
      <c r="O206" s="288"/>
      <c r="P206" s="190"/>
      <c r="Q206" s="78"/>
      <c r="R206" s="82"/>
      <c r="S206" s="43"/>
      <c r="T206" s="41"/>
      <c r="U206" s="41" t="e">
        <f>((F198-((E209*F198+C210+D210)-E209)/E209))*E206</f>
        <v>#VALUE!</v>
      </c>
      <c r="V206" t="e">
        <f>H199*E206</f>
        <v>#VALUE!</v>
      </c>
      <c r="W206" s="5">
        <f>IFERROR(IF(E206=0,0,E206*H198),0)</f>
        <v>0</v>
      </c>
      <c r="X206" s="184">
        <f>IF(E206=0,0,E206*F197)</f>
        <v>0</v>
      </c>
      <c r="Y206" s="184">
        <f t="shared" si="28"/>
        <v>0</v>
      </c>
      <c r="Z206" s="184"/>
      <c r="AA206" t="s">
        <v>87</v>
      </c>
      <c r="AB206"/>
      <c r="AC206"/>
      <c r="AD206" t="s">
        <v>162</v>
      </c>
      <c r="AE206" t="s">
        <v>162</v>
      </c>
      <c r="AF206" t="s">
        <v>170</v>
      </c>
      <c r="AG206" s="84" t="str">
        <f>""</f>
        <v/>
      </c>
      <c r="AH206" s="184" t="str">
        <f>IF(NOT(ISERROR(MATCH("Selvfinansieret",B196,0))),"",IF(NOT(ISERROR(MATCH(B196,{"ABER"},0))),AE206,IF(NOT(ISERROR(MATCH(B196,{"GBER"},0))),AF206,IF(NOT(ISERROR(MATCH(B196,{"FIBER"},0))),AG206,IF(NOT(ISERROR(MATCH(B196,{"Ej statsstøtte"},0))),AD206,"")))))</f>
        <v/>
      </c>
      <c r="AI206" s="83" t="s">
        <v>126</v>
      </c>
    </row>
    <row r="207" spans="1:36" ht="15">
      <c r="A207" s="98" t="s">
        <v>31</v>
      </c>
      <c r="B207" s="200">
        <f>SUM(B200+B201+B202+B203-B204-B205+B206)</f>
        <v>0</v>
      </c>
      <c r="C207" s="197">
        <f>SUM(C200+C201+C202+C203-C204-C205+C206)</f>
        <v>0</v>
      </c>
      <c r="D207" s="197"/>
      <c r="E207" s="200">
        <f>SUM(B207:C207)</f>
        <v>0</v>
      </c>
      <c r="F207" s="97"/>
      <c r="G207" s="286"/>
      <c r="H207" s="287"/>
      <c r="I207" s="287"/>
      <c r="J207" s="287"/>
      <c r="K207" s="287"/>
      <c r="L207" s="287"/>
      <c r="M207" s="287"/>
      <c r="N207" s="287"/>
      <c r="O207" s="288"/>
      <c r="P207" s="44"/>
      <c r="R207"/>
      <c r="S207"/>
      <c r="T207"/>
      <c r="U207" s="41" t="e">
        <f>((F198-((E209*F198+C210+D210)-E209)/E209))*E207</f>
        <v>#VALUE!</v>
      </c>
      <c r="V207" t="e">
        <f>H199*E207</f>
        <v>#VALUE!</v>
      </c>
      <c r="W207" s="5">
        <f>IFERROR(IF(E207=0,0,E207*H198),0)</f>
        <v>0</v>
      </c>
      <c r="X207" s="184">
        <f>IF(E207=0,0,E207*F197)</f>
        <v>0</v>
      </c>
      <c r="Y207" s="184" t="e">
        <f t="shared" si="28"/>
        <v>#VALUE!</v>
      </c>
      <c r="Z207" s="184"/>
      <c r="AA207" t="s">
        <v>209</v>
      </c>
      <c r="AB207"/>
      <c r="AC207"/>
      <c r="AD207" t="s">
        <v>172</v>
      </c>
      <c r="AE207" t="s">
        <v>163</v>
      </c>
      <c r="AF207" t="s">
        <v>171</v>
      </c>
      <c r="AG207" s="84" t="str">
        <f>""</f>
        <v/>
      </c>
      <c r="AH207" s="184" t="str">
        <f>IF(NOT(ISERROR(MATCH("Selvfinansieret",B196,0))),"",IF(NOT(ISERROR(MATCH(B196,{"ABER"},0))),AE207,IF(NOT(ISERROR(MATCH(B196,{"GBER"},0))),AF207,IF(NOT(ISERROR(MATCH(B196,{"FIBER"},0))),AG207,IF(NOT(ISERROR(MATCH(B196,{"Ej statsstøtte"},0))),AD207,"")))))</f>
        <v/>
      </c>
      <c r="AI207" s="83" t="s">
        <v>127</v>
      </c>
    </row>
    <row r="208" spans="1:36" ht="15.75" thickBot="1">
      <c r="A208" s="33" t="s">
        <v>1</v>
      </c>
      <c r="B208" s="198">
        <f>IFERROR(IF(E208=0,0,Y208),0)</f>
        <v>0</v>
      </c>
      <c r="C208" s="196">
        <f>IFERROR(E208-B208,0)</f>
        <v>0</v>
      </c>
      <c r="D208" s="196"/>
      <c r="E208" s="216"/>
      <c r="F208" s="96"/>
      <c r="G208" s="286"/>
      <c r="H208" s="287"/>
      <c r="I208" s="287"/>
      <c r="J208" s="287"/>
      <c r="K208" s="287"/>
      <c r="L208" s="287"/>
      <c r="M208" s="287"/>
      <c r="N208" s="287"/>
      <c r="O208" s="288"/>
      <c r="P208" s="190"/>
      <c r="R208"/>
      <c r="S208"/>
      <c r="T208"/>
      <c r="U208" s="41" t="e">
        <f>((F198-((E209*F198+C210+D210)-E209)/E209))*E208</f>
        <v>#VALUE!</v>
      </c>
      <c r="V208" t="e">
        <f>H199*E208</f>
        <v>#VALUE!</v>
      </c>
      <c r="W208" s="5">
        <f>IFERROR(IF(E208=0,0,E208*H198),0)</f>
        <v>0</v>
      </c>
      <c r="X208" s="184">
        <f>IF(E208=0,0,E208*F197)</f>
        <v>0</v>
      </c>
      <c r="Y208" s="184">
        <f t="shared" si="28"/>
        <v>0</v>
      </c>
      <c r="Z208" s="184"/>
      <c r="AA208" s="40"/>
      <c r="AB208" s="41"/>
      <c r="AC208"/>
      <c r="AD208" t="s">
        <v>163</v>
      </c>
      <c r="AE208" t="s">
        <v>164</v>
      </c>
      <c r="AF208" t="s">
        <v>172</v>
      </c>
      <c r="AG208" s="84" t="str">
        <f>""</f>
        <v/>
      </c>
      <c r="AH208" s="184" t="str">
        <f>IF(NOT(ISERROR(MATCH("Selvfinansieret",B196,0))),"",IF(NOT(ISERROR(MATCH(B196,{"ABER"},0))),AE208,IF(NOT(ISERROR(MATCH(B196,{"GBER"},0))),AF208,IF(NOT(ISERROR(MATCH(B196,{"FIBER"},0))),AG208,IF(NOT(ISERROR(MATCH(B196,{"Ej statsstøtte"},0))),AD208,"")))))</f>
        <v/>
      </c>
      <c r="AI208" s="83" t="s">
        <v>128</v>
      </c>
    </row>
    <row r="209" spans="1:36" ht="15.75" thickBot="1">
      <c r="A209" s="167" t="s">
        <v>0</v>
      </c>
      <c r="B209" s="248">
        <f>IF(B207+B208&lt;=0,0,B207+B208)</f>
        <v>0</v>
      </c>
      <c r="C209" s="248">
        <f>IF(C207+C208-C210&lt;=0,0,C207+C208-C210)</f>
        <v>0</v>
      </c>
      <c r="D209" s="276"/>
      <c r="E209" s="201">
        <f>SUM(E200+E201+E202+E203-E204-E205+E206)+E208</f>
        <v>0</v>
      </c>
      <c r="F209" s="168"/>
      <c r="G209" s="289"/>
      <c r="H209" s="290"/>
      <c r="I209" s="290"/>
      <c r="J209" s="290"/>
      <c r="K209" s="290"/>
      <c r="L209" s="290"/>
      <c r="M209" s="290"/>
      <c r="N209" s="290"/>
      <c r="O209" s="291"/>
      <c r="P209" s="44"/>
      <c r="R209"/>
      <c r="S209"/>
      <c r="T209"/>
      <c r="U209" s="41" t="e">
        <f>((F198-((E209*F198+C210+D210)-E209)/E209))*E209</f>
        <v>#VALUE!</v>
      </c>
      <c r="V209" t="e">
        <f>H199*E209</f>
        <v>#VALUE!</v>
      </c>
      <c r="W209" s="5">
        <f>IFERROR(IF(E209=0,0,E209*H198),0)</f>
        <v>0</v>
      </c>
      <c r="Y209" s="184">
        <f t="shared" si="28"/>
        <v>0</v>
      </c>
      <c r="Z209" s="184"/>
      <c r="AA209" s="182"/>
      <c r="AB209" s="182"/>
      <c r="AC209"/>
      <c r="AD209" t="s">
        <v>164</v>
      </c>
      <c r="AE209" s="84" t="str">
        <f>""</f>
        <v/>
      </c>
      <c r="AF209" t="s">
        <v>161</v>
      </c>
      <c r="AG209" s="84" t="str">
        <f>""</f>
        <v/>
      </c>
      <c r="AH209" s="184" t="str">
        <f>IF(NOT(ISERROR(MATCH("Selvfinansieret",B196,0))),"",IF(NOT(ISERROR(MATCH(B196,{"ABER"},0))),AE209,IF(NOT(ISERROR(MATCH(B196,{"GBER"},0))),AF209,IF(NOT(ISERROR(MATCH(B196,{"FIBER"},0))),AG209,IF(NOT(ISERROR(MATCH(B196,{"Ej statsstøtte"},0))),AD209,"")))))</f>
        <v/>
      </c>
      <c r="AI209" s="41" t="s">
        <v>185</v>
      </c>
    </row>
    <row r="210" spans="1:36" s="24" customFormat="1" ht="15">
      <c r="A210" s="169" t="s">
        <v>151</v>
      </c>
      <c r="B210" s="247">
        <f>B209</f>
        <v>0</v>
      </c>
      <c r="C210" s="281"/>
      <c r="D210" s="274"/>
      <c r="E210" s="247">
        <f>SUM(B200+B201+B202+B203-B204-B205+B206)</f>
        <v>0</v>
      </c>
      <c r="F210" s="187"/>
      <c r="G210" s="166"/>
      <c r="H210" s="166"/>
      <c r="I210" s="166"/>
      <c r="J210" s="166"/>
      <c r="K210" s="166"/>
      <c r="L210" s="166"/>
      <c r="M210" s="166"/>
      <c r="N210" s="166"/>
      <c r="O210" s="166"/>
      <c r="P210" s="44"/>
      <c r="Q210"/>
      <c r="R210"/>
      <c r="S210"/>
      <c r="T210"/>
      <c r="U210"/>
      <c r="V210"/>
      <c r="W210"/>
      <c r="X210"/>
      <c r="Y210" s="184"/>
      <c r="Z210" s="184"/>
      <c r="AA210" s="78"/>
      <c r="AB210" s="183"/>
      <c r="AC210" s="41"/>
      <c r="AD210" t="s">
        <v>174</v>
      </c>
      <c r="AE210" s="5" t="str">
        <f>""</f>
        <v/>
      </c>
      <c r="AF210" s="84" t="s">
        <v>173</v>
      </c>
      <c r="AG210" s="84" t="str">
        <f>""</f>
        <v/>
      </c>
      <c r="AH210" s="184" t="str">
        <f>IF(NOT(ISERROR(MATCH("Selvfinansieret",B196,0))),"",IF(NOT(ISERROR(MATCH(B196,{"ABER"},0))),AE210,IF(NOT(ISERROR(MATCH(B196,{"GBER"},0))),AF210,IF(NOT(ISERROR(MATCH(B196,{"FIBER"},0))),AG210,IF(NOT(ISERROR(MATCH(B196,{"Ej statsstøtte"},0))),AD210,"")))))</f>
        <v/>
      </c>
      <c r="AI210" t="s">
        <v>212</v>
      </c>
      <c r="AJ210" s="5"/>
    </row>
    <row r="211" spans="1:36" s="24" customFormat="1" ht="15">
      <c r="A211" s="209"/>
      <c r="B211" s="210"/>
      <c r="C211" s="210"/>
      <c r="D211" s="210"/>
      <c r="E211" s="203"/>
      <c r="F211" s="165"/>
      <c r="G211" s="166"/>
      <c r="H211" s="166"/>
      <c r="I211" s="166"/>
      <c r="J211" s="166"/>
      <c r="K211" s="166"/>
      <c r="L211" s="166"/>
      <c r="M211" s="166"/>
      <c r="N211" s="166"/>
      <c r="O211" s="166"/>
      <c r="P211" s="44"/>
      <c r="Q211"/>
      <c r="R211"/>
      <c r="S211"/>
      <c r="T211"/>
      <c r="U211"/>
      <c r="V211"/>
      <c r="W211"/>
      <c r="X211"/>
      <c r="Y211" s="184"/>
      <c r="Z211" s="184"/>
      <c r="AA211" s="184"/>
      <c r="AD211" t="s">
        <v>187</v>
      </c>
      <c r="AE211" s="24" t="str">
        <f>""</f>
        <v/>
      </c>
      <c r="AF211" s="24" t="str">
        <f>""</f>
        <v/>
      </c>
      <c r="AG211" s="84" t="str">
        <f>""</f>
        <v/>
      </c>
      <c r="AH211" s="184" t="str">
        <f>IF(NOT(ISERROR(MATCH("Selvfinansieret",B196,0))),"",IF(NOT(ISERROR(MATCH(B196,{"ABER"},0))),AE211,IF(NOT(ISERROR(MATCH(B196,{"GBER"},0))),AF211,IF(NOT(ISERROR(MATCH(B196,{"FIBER"},0))),AG211,IF(NOT(ISERROR(MATCH(B196,{"Ej statsstøtte"},0))),AD211,"")))))</f>
        <v/>
      </c>
    </row>
    <row r="212" spans="1:36" s="24" customFormat="1" ht="15">
      <c r="A212" s="163"/>
      <c r="B212" s="164"/>
      <c r="C212" s="164"/>
      <c r="D212" s="164"/>
      <c r="E212" s="192" t="s">
        <v>183</v>
      </c>
      <c r="F212" s="193" t="str">
        <f>F197</f>
        <v/>
      </c>
      <c r="G212" s="165"/>
      <c r="H212" s="166"/>
      <c r="I212" s="166"/>
      <c r="J212" s="166"/>
      <c r="K212" s="166"/>
      <c r="L212" s="166"/>
      <c r="M212" s="166"/>
      <c r="N212" s="166"/>
      <c r="O212" s="166"/>
      <c r="P212" s="166"/>
      <c r="Q212" s="44"/>
      <c r="R212"/>
      <c r="S212"/>
      <c r="T212"/>
      <c r="U212"/>
      <c r="V212"/>
      <c r="W212"/>
      <c r="X212"/>
      <c r="Y212"/>
      <c r="Z212" s="184"/>
      <c r="AA212" s="5"/>
      <c r="AB212" s="5"/>
      <c r="AC212" s="5"/>
    </row>
    <row r="213" spans="1:36" s="24" customFormat="1" ht="30">
      <c r="A213" s="163"/>
      <c r="B213" s="164"/>
      <c r="C213" s="164"/>
      <c r="D213" s="164"/>
      <c r="E213" s="244" t="s">
        <v>215</v>
      </c>
      <c r="F213" s="193" t="str">
        <f>IFERROR(B209/E209,"")</f>
        <v/>
      </c>
      <c r="G213" s="165"/>
      <c r="H213" s="166"/>
      <c r="I213" s="166"/>
      <c r="J213" s="166"/>
      <c r="K213" s="166"/>
      <c r="L213" s="166"/>
      <c r="M213" s="166"/>
      <c r="N213" s="166"/>
      <c r="O213" s="166"/>
      <c r="P213" s="166"/>
      <c r="Q213" s="44"/>
      <c r="R213"/>
      <c r="S213"/>
      <c r="T213"/>
      <c r="U213"/>
      <c r="V213"/>
      <c r="W213"/>
      <c r="X213"/>
      <c r="Y213"/>
      <c r="Z213" s="184"/>
      <c r="AA213" s="5"/>
      <c r="AB213" s="5"/>
      <c r="AC213" s="5"/>
    </row>
    <row r="214" spans="1:36" ht="15">
      <c r="A214" s="34"/>
      <c r="B214" s="35"/>
      <c r="C214" s="35"/>
      <c r="D214" s="35"/>
      <c r="E214" s="36" t="s">
        <v>69</v>
      </c>
      <c r="F214" s="99">
        <f>IF(NOT(ISERROR(MATCH("Ej statsstøtte",B196,0))),0,IFERROR(E208/E207,0))</f>
        <v>0</v>
      </c>
      <c r="G214" s="242"/>
      <c r="H214" s="4"/>
      <c r="I214" s="4"/>
      <c r="J214" s="4"/>
      <c r="K214" s="4"/>
      <c r="L214" s="4"/>
      <c r="M214" s="4"/>
      <c r="N214" s="4"/>
      <c r="O214" s="4"/>
      <c r="P214" s="4"/>
      <c r="R214"/>
      <c r="S214"/>
      <c r="T214"/>
      <c r="U214"/>
      <c r="W214"/>
      <c r="Y214"/>
    </row>
    <row r="215" spans="1:36" ht="15">
      <c r="A215" s="74" t="s">
        <v>79</v>
      </c>
      <c r="B215" s="75">
        <f>IFERROR(E209/$E$15,0)</f>
        <v>0</v>
      </c>
      <c r="C215" s="35"/>
      <c r="D215" s="35"/>
      <c r="E215" s="50" t="s">
        <v>70</v>
      </c>
      <c r="F215" s="99">
        <f>IFERROR(E208/E200,0)</f>
        <v>0</v>
      </c>
      <c r="H215" s="4"/>
      <c r="I215" s="4"/>
      <c r="J215" s="4"/>
      <c r="K215" s="4"/>
      <c r="L215" s="4"/>
      <c r="M215" s="4"/>
      <c r="N215" s="4"/>
      <c r="O215" s="4"/>
      <c r="P215" s="4"/>
      <c r="R215"/>
      <c r="S215"/>
      <c r="T215"/>
      <c r="U215"/>
      <c r="W215"/>
      <c r="Y215"/>
    </row>
    <row r="216" spans="1:36" ht="15">
      <c r="A216" s="73"/>
      <c r="B216" s="76"/>
      <c r="E216" s="50"/>
      <c r="H216" s="4"/>
      <c r="I216" s="4"/>
      <c r="J216" s="4"/>
      <c r="K216" s="4"/>
      <c r="L216" s="4"/>
      <c r="M216" s="4"/>
      <c r="N216" s="4"/>
      <c r="O216" s="4"/>
      <c r="P216" s="4"/>
      <c r="R216"/>
      <c r="S216"/>
      <c r="T216"/>
      <c r="U216"/>
      <c r="W216"/>
      <c r="Y216"/>
      <c r="AD216"/>
    </row>
    <row r="217" spans="1:36" ht="15">
      <c r="A217" s="29" t="s">
        <v>34</v>
      </c>
      <c r="B217" s="1"/>
      <c r="C217" s="206" t="s">
        <v>56</v>
      </c>
      <c r="D217" s="206"/>
      <c r="E217" s="30" t="s">
        <v>37</v>
      </c>
      <c r="F217" s="204"/>
      <c r="G217" s="184"/>
      <c r="H217" s="205"/>
      <c r="I217" s="207"/>
      <c r="J217" s="184"/>
      <c r="K217" s="184"/>
      <c r="L217" s="184"/>
      <c r="M217" s="184"/>
      <c r="R217" s="48"/>
      <c r="S217" s="79"/>
      <c r="T217" s="183"/>
      <c r="W217" s="5"/>
      <c r="X217" s="83"/>
      <c r="AA217" s="184" t="str">
        <f>IF(NOT(ISERROR(MATCH("Selvfinansieret",B218,0))),"",IF(NOT(ISERROR(MATCH(B218,{"ABER"},0))),IF(X217=0,"",X217),IF(NOT(ISERROR(MATCH(B218,{"GEBER"},0))),IF(AG232=0,"",AG232),IF(NOT(ISERROR(MATCH(B218,{"FIBER"},0))),IF(Z217=0,"",Z217),""))))</f>
        <v/>
      </c>
      <c r="AF217" s="184"/>
    </row>
    <row r="218" spans="1:36" ht="15">
      <c r="A218" s="29" t="s">
        <v>207</v>
      </c>
      <c r="B218" s="31"/>
      <c r="C218" s="206"/>
      <c r="D218" s="206"/>
      <c r="E218" s="30" t="s">
        <v>177</v>
      </c>
      <c r="F218" s="31" t="str">
        <f>IF(ISBLANK($F$19),"Projektform skal vælges ved hovedansøger",$F$19)</f>
        <v>Projektform skal vælges ved hovedansøger</v>
      </c>
      <c r="G218" s="184"/>
      <c r="H218" s="205"/>
      <c r="I218" s="207"/>
      <c r="J218" s="184"/>
      <c r="K218" s="184"/>
      <c r="L218" s="184"/>
      <c r="M218" s="184"/>
      <c r="R218" s="48"/>
      <c r="S218" s="79"/>
      <c r="T218" s="83"/>
      <c r="W218" s="5"/>
      <c r="X218" s="83"/>
      <c r="Y218" s="84"/>
      <c r="AA218" s="184"/>
      <c r="AF218" s="184"/>
    </row>
    <row r="219" spans="1:36" ht="30">
      <c r="A219" s="30" t="s">
        <v>35</v>
      </c>
      <c r="B219" s="31"/>
      <c r="C219" s="30"/>
      <c r="D219" s="30"/>
      <c r="E219" s="217" t="s">
        <v>36</v>
      </c>
      <c r="F219" s="218" t="str">
        <f>IFERROR(IF(NOT(ISERROR(MATCH(B218,{"ABER"},0))),INDEX(ABER_Tilskudsprocent_liste[#All],MATCH(B219,ABER_Tilskudsprocent_liste[[#All],[Typer af projekter og aktiviteter/ virksomhedsstørrelse]],0),MATCH(AA221,ABER_Tilskudsprocent_liste[#Headers],0)),IF(NOT(ISERROR(MATCH(B218,{"GBER"},0))),INDEX(GEBER_Tilskudsprocent_liste[#All],MATCH(B219,GEBER_Tilskudsprocent_liste[[#All],[Typer af projekter og aktiviteter/ virksomhedsstørrelse]],0),MATCH(AA221,GEBER_Tilskudsprocent_liste[#Headers],0)),IF(NOT(ISERROR(MATCH(B218,{"FIBER"},0))),INDEX(FIBER_Tilskudsprocent_liste[#All],MATCH(B219,FIBER_Tilskudsprocent_liste[[#All],[Typer af projekter og aktiviteter/ virksomhedsstørrelse]],0),MATCH(AA221,FIBER_Tilskudsprocent_liste[#Headers],0)),""))),"")</f>
        <v/>
      </c>
      <c r="G219" s="217" t="s">
        <v>213</v>
      </c>
      <c r="H219" s="249" t="s">
        <v>218</v>
      </c>
      <c r="I219" s="250"/>
      <c r="J219" s="251" t="s">
        <v>221</v>
      </c>
      <c r="K219" s="251"/>
      <c r="L219" s="184"/>
      <c r="M219" s="184"/>
      <c r="R219" s="49"/>
      <c r="S219" s="80"/>
      <c r="T219" s="83"/>
      <c r="W219" s="5"/>
      <c r="X219" s="186"/>
      <c r="AB219" s="83"/>
      <c r="AF219" s="184"/>
    </row>
    <row r="220" spans="1:36" ht="15">
      <c r="A220" s="29"/>
      <c r="B220" s="30"/>
      <c r="C220" s="30"/>
      <c r="D220" s="30"/>
      <c r="E220" s="217"/>
      <c r="F220" s="255" t="str">
        <f>IFERROR(IF(NOT(ISERROR(MATCH(B218,{"ABER"},0))),INDEX(ABER_Tilskudsprocent_liste[#All],MATCH(B219,ABER_Tilskudsprocent_liste[[#All],[Typer af projekter og aktiviteter/ virksomhedsstørrelse]],0),MATCH(AA221,ABER_Tilskudsprocent_liste[#Headers],0)),IF(NOT(ISERROR(MATCH(B218,{"GBER"},0))),INDEX(GEBER_Tilskudsprocent_liste[#All],MATCH(B219,GEBER_Tilskudsprocent_liste[[#All],[Typer af projekter og aktiviteter/ virksomhedsstørrelse]],0),MATCH(AA221,GEBER_Tilskudsprocent_liste[#Headers],0)),IF(NOT(ISERROR(MATCH(B218,{"FIBER"},0))),INDEX(FIBER_Tilskudsprocent_liste[#All],MATCH(B219,FIBER_Tilskudsprocent_liste[[#All],[Typer af projekter og aktiviteter/ virksomhedsstørrelse]],0),MATCH(AA221,FIBER_Tilskudsprocent_liste[#Headers],0)),""))),"")</f>
        <v/>
      </c>
      <c r="G220" s="252"/>
      <c r="H220" s="251" t="str">
        <f>IFERROR(IF(E231*(1-F220)-C232&lt;0,F220-((E231*F220+C232)-E231)/E231,""),"")</f>
        <v/>
      </c>
      <c r="I220" s="251" t="str">
        <f>IFERROR(IF(D232&lt;&gt;0,IF(D232=E231,0,IF(C232&gt;0,(F220-D232/E231)-H220,"HA")),IF(E231*(1-F220)-C232&lt;0,((F220-((E231*F220+C232+D232)-E231)/E231)),"")),"")</f>
        <v/>
      </c>
      <c r="J220" s="253" t="e">
        <f>I220-H221</f>
        <v>#VALUE!</v>
      </c>
      <c r="K220" s="251"/>
      <c r="L220" s="184"/>
      <c r="M220" s="184"/>
      <c r="R220" s="49"/>
      <c r="S220" s="80"/>
      <c r="T220" s="83"/>
      <c r="U220" s="41" t="s">
        <v>220</v>
      </c>
      <c r="V220" t="s">
        <v>219</v>
      </c>
      <c r="W220" s="184" t="s">
        <v>217</v>
      </c>
      <c r="X220" s="184" t="s">
        <v>216</v>
      </c>
      <c r="Y220" s="184" t="s">
        <v>182</v>
      </c>
      <c r="AA220" s="42" t="s">
        <v>179</v>
      </c>
      <c r="AB220" s="46" t="s">
        <v>177</v>
      </c>
      <c r="AC220"/>
    </row>
    <row r="221" spans="1:36" ht="15.75" thickBot="1">
      <c r="A221" s="37"/>
      <c r="B221" s="27" t="s">
        <v>85</v>
      </c>
      <c r="C221" s="27" t="s">
        <v>208</v>
      </c>
      <c r="D221" s="27" t="s">
        <v>214</v>
      </c>
      <c r="E221" s="27" t="s">
        <v>0</v>
      </c>
      <c r="F221" s="28" t="s">
        <v>13</v>
      </c>
      <c r="G221" s="208"/>
      <c r="H221" s="254" t="e">
        <f>(F220-D232/E231)</f>
        <v>#VALUE!</v>
      </c>
      <c r="I221" s="252"/>
      <c r="J221" s="208"/>
      <c r="K221" s="252"/>
      <c r="L221" s="208"/>
      <c r="M221" s="208"/>
      <c r="N221" s="4"/>
      <c r="O221" s="4"/>
      <c r="P221" s="189"/>
      <c r="Q221" s="42"/>
      <c r="R221" s="81"/>
      <c r="S221" s="41"/>
      <c r="T221" s="41"/>
      <c r="U221"/>
      <c r="V221" s="5"/>
      <c r="W221" s="184"/>
      <c r="X221" s="184"/>
      <c r="Z221" s="83"/>
      <c r="AA221" s="40" t="str">
        <f>CONCATENATE(F217," - ",AB221)</f>
        <v xml:space="preserve"> - Projektform skal vælges ved hovedansøger</v>
      </c>
      <c r="AB221" t="str">
        <f>F218</f>
        <v>Projektform skal vælges ved hovedansøger</v>
      </c>
      <c r="AC221"/>
    </row>
    <row r="222" spans="1:36" ht="15" customHeight="1">
      <c r="A222" s="5" t="s">
        <v>82</v>
      </c>
      <c r="B222" s="196">
        <f>IFERROR(IF(E222=0,0,Y222),0)</f>
        <v>0</v>
      </c>
      <c r="C222" s="196">
        <f t="shared" ref="C222:C228" si="29">IFERROR(E222-B222,0)</f>
        <v>0</v>
      </c>
      <c r="D222" s="196"/>
      <c r="E222" s="215"/>
      <c r="F222" s="32"/>
      <c r="G222" s="283"/>
      <c r="H222" s="284"/>
      <c r="I222" s="284"/>
      <c r="J222" s="284"/>
      <c r="K222" s="284"/>
      <c r="L222" s="284"/>
      <c r="M222" s="284"/>
      <c r="N222" s="284"/>
      <c r="O222" s="285"/>
      <c r="P222" s="190"/>
      <c r="Q222" s="45"/>
      <c r="R222" s="78"/>
      <c r="S222" s="41"/>
      <c r="T222" s="41"/>
      <c r="U222" s="41" t="e">
        <f>((F220-((E231*F220+C232)-E231)/E231))*E222</f>
        <v>#VALUE!</v>
      </c>
      <c r="V222" t="e">
        <f>H221*E222</f>
        <v>#VALUE!</v>
      </c>
      <c r="W222" s="5">
        <f>IFERROR(IF(E222=0,0,E222*H220),0)</f>
        <v>0</v>
      </c>
      <c r="X222" s="184">
        <f>IF(E222=0,0,E222*F219)</f>
        <v>0</v>
      </c>
      <c r="Y222" s="184">
        <f>IF(NOT(ISERROR(MATCH("Selvfinansieret",B$218,0))),0,IF(OR(NOT(ISERROR(MATCH("Ej statsstøtte",B$218,0))),NOT(ISERROR(MATCH(B$218,AI228:AI230,0)))),E222,IF(AND(D232=0,C232=0),X222,IF(AND(D232&gt;0,C232=0),V222,IF(AND(D232&gt;0,C232&gt;0,V222=0),0,IF(AND(W222&lt;&gt;0,W222&lt;V222),W222,V222))))))</f>
        <v>0</v>
      </c>
      <c r="AA222" s="40"/>
      <c r="AB222" s="41"/>
      <c r="AC222"/>
      <c r="AE222" s="292" t="s">
        <v>178</v>
      </c>
      <c r="AF222" s="292"/>
      <c r="AG222" s="292"/>
    </row>
    <row r="223" spans="1:36" ht="15">
      <c r="A223" s="5" t="s">
        <v>3</v>
      </c>
      <c r="B223" s="196">
        <f t="shared" ref="B223:B228" si="30">IFERROR(IF(E223=0,0,Y223),0)</f>
        <v>0</v>
      </c>
      <c r="C223" s="196">
        <f t="shared" si="29"/>
        <v>0</v>
      </c>
      <c r="D223" s="196"/>
      <c r="E223" s="215"/>
      <c r="F223" s="95"/>
      <c r="G223" s="286"/>
      <c r="H223" s="287"/>
      <c r="I223" s="287"/>
      <c r="J223" s="287"/>
      <c r="K223" s="287"/>
      <c r="L223" s="287"/>
      <c r="M223" s="287"/>
      <c r="N223" s="287"/>
      <c r="O223" s="288"/>
      <c r="P223" s="190"/>
      <c r="Q223" s="78"/>
      <c r="R223" s="82"/>
      <c r="S223" s="43"/>
      <c r="T223" s="41"/>
      <c r="U223" s="41" t="e">
        <f>((F220-((E231*F220+C232+D232)-E231)/E231))*E223</f>
        <v>#VALUE!</v>
      </c>
      <c r="V223" t="e">
        <f>H221*E223</f>
        <v>#VALUE!</v>
      </c>
      <c r="W223" s="5">
        <f>IFERROR(IF(E223=0,0,E223*H220),0)</f>
        <v>0</v>
      </c>
      <c r="X223" s="184">
        <f>IF(E223=0,0,E223*F219)</f>
        <v>0</v>
      </c>
      <c r="Y223" s="184">
        <f t="shared" ref="Y223:Y231" si="31">IF(NOT(ISERROR(MATCH("Selvfinansieret",B$218,0))),0,IF(OR(NOT(ISERROR(MATCH("Ej statsstøtte",B$218,0))),NOT(ISERROR(MATCH(B$218,AI229:AI231,0)))),E223,IF(AND(D233=0,C233=0),X223,IF(AND(D233&gt;0,C233=0),V223,IF(AND(D233&gt;0,C233&gt;0,V223=0),0,IF(AND(W223&lt;&gt;0,W223&lt;V223),W223,V223))))))</f>
        <v>0</v>
      </c>
      <c r="AA223" s="40"/>
      <c r="AB223" s="41"/>
      <c r="AC223"/>
    </row>
    <row r="224" spans="1:36" ht="15">
      <c r="A224" s="5" t="s">
        <v>84</v>
      </c>
      <c r="B224" s="196">
        <f t="shared" si="30"/>
        <v>0</v>
      </c>
      <c r="C224" s="196">
        <f t="shared" si="29"/>
        <v>0</v>
      </c>
      <c r="D224" s="196"/>
      <c r="E224" s="215"/>
      <c r="F224" s="95"/>
      <c r="G224" s="286"/>
      <c r="H224" s="287"/>
      <c r="I224" s="287"/>
      <c r="J224" s="287"/>
      <c r="K224" s="287"/>
      <c r="L224" s="287"/>
      <c r="M224" s="287"/>
      <c r="N224" s="287"/>
      <c r="O224" s="288"/>
      <c r="P224" s="190"/>
      <c r="Q224" s="78"/>
      <c r="R224" s="82"/>
      <c r="S224" s="43"/>
      <c r="T224" s="41"/>
      <c r="U224" s="41" t="e">
        <f>((F220-((E231*F220+C232+D232)-E231)/E231))*E224</f>
        <v>#VALUE!</v>
      </c>
      <c r="V224" t="e">
        <f>H221*E224</f>
        <v>#VALUE!</v>
      </c>
      <c r="W224" s="5">
        <f>IFERROR(IF(E224=0,0,E224*H220),0)</f>
        <v>0</v>
      </c>
      <c r="X224" s="184">
        <f>IF(E224=0,0,E224*F219)</f>
        <v>0</v>
      </c>
      <c r="Y224" s="184">
        <f t="shared" si="31"/>
        <v>0</v>
      </c>
      <c r="AA224" s="40"/>
      <c r="AB224" s="41"/>
      <c r="AC224"/>
      <c r="AD224" s="50" t="s">
        <v>210</v>
      </c>
      <c r="AE224" s="50" t="s">
        <v>165</v>
      </c>
      <c r="AF224" s="50" t="s">
        <v>186</v>
      </c>
      <c r="AG224" s="50" t="s">
        <v>166</v>
      </c>
      <c r="AH224" s="50" t="s">
        <v>184</v>
      </c>
      <c r="AI224" s="50" t="s">
        <v>188</v>
      </c>
      <c r="AJ224" s="50" t="s">
        <v>211</v>
      </c>
    </row>
    <row r="225" spans="1:36" ht="15">
      <c r="A225" s="5" t="s">
        <v>46</v>
      </c>
      <c r="B225" s="196">
        <f t="shared" si="30"/>
        <v>0</v>
      </c>
      <c r="C225" s="196">
        <f t="shared" si="29"/>
        <v>0</v>
      </c>
      <c r="D225" s="196"/>
      <c r="E225" s="215"/>
      <c r="F225" s="95"/>
      <c r="G225" s="286"/>
      <c r="H225" s="287"/>
      <c r="I225" s="287"/>
      <c r="J225" s="287"/>
      <c r="K225" s="287"/>
      <c r="L225" s="287"/>
      <c r="M225" s="287"/>
      <c r="N225" s="287"/>
      <c r="O225" s="288"/>
      <c r="P225" s="191"/>
      <c r="Q225" s="78"/>
      <c r="R225" s="82"/>
      <c r="S225" s="43"/>
      <c r="T225" s="41"/>
      <c r="U225" s="41" t="e">
        <f>((F220-((E231*F220+C232+D232)-E231)/E231))*E225</f>
        <v>#VALUE!</v>
      </c>
      <c r="V225" t="e">
        <f>H221*E225</f>
        <v>#VALUE!</v>
      </c>
      <c r="W225" s="5">
        <f>IFERROR(IF(E225=0,0,E225*H220),0)</f>
        <v>0</v>
      </c>
      <c r="X225" s="184">
        <f>IF(E225=0,0,E225*F219)</f>
        <v>0</v>
      </c>
      <c r="Y225" s="184">
        <f t="shared" si="31"/>
        <v>0</v>
      </c>
      <c r="AA225" t="s">
        <v>180</v>
      </c>
      <c r="AB225" t="s">
        <v>175</v>
      </c>
      <c r="AC225"/>
      <c r="AD225" t="s">
        <v>159</v>
      </c>
      <c r="AE225" t="s">
        <v>159</v>
      </c>
      <c r="AF225" t="s">
        <v>167</v>
      </c>
      <c r="AG225" s="181" t="s">
        <v>174</v>
      </c>
      <c r="AH225" s="184" t="str">
        <f>IF(NOT(ISERROR(MATCH("Selvfinansieret",B218,0))),"",IF(NOT(ISERROR(MATCH(B218,{"ABER"},0))),AE225,IF(NOT(ISERROR(MATCH(B218,{"GBER"},0))),AF225,IF(NOT(ISERROR(MATCH(B218,{"FIBER"},0))),AG225,IF(NOT(ISERROR(MATCH(B218,{"Ej statsstøtte"},0))),AD225,"")))))</f>
        <v/>
      </c>
      <c r="AI225" s="182" t="s">
        <v>165</v>
      </c>
    </row>
    <row r="226" spans="1:36" ht="15">
      <c r="A226" s="5" t="s">
        <v>2</v>
      </c>
      <c r="B226" s="196">
        <f t="shared" si="30"/>
        <v>0</v>
      </c>
      <c r="C226" s="196">
        <f t="shared" si="29"/>
        <v>0</v>
      </c>
      <c r="D226" s="196"/>
      <c r="E226" s="215"/>
      <c r="F226" s="95"/>
      <c r="G226" s="286"/>
      <c r="H226" s="287"/>
      <c r="I226" s="287"/>
      <c r="J226" s="287"/>
      <c r="K226" s="287"/>
      <c r="L226" s="287"/>
      <c r="M226" s="287"/>
      <c r="N226" s="287"/>
      <c r="O226" s="288"/>
      <c r="P226" s="191"/>
      <c r="Q226" s="78"/>
      <c r="R226" s="82"/>
      <c r="S226" s="43"/>
      <c r="T226" s="41"/>
      <c r="U226" s="41" t="e">
        <f>((F220-((E231*F220+C232+D232)-E231)/E231))*E226</f>
        <v>#VALUE!</v>
      </c>
      <c r="V226" t="e">
        <f>H221*E226</f>
        <v>#VALUE!</v>
      </c>
      <c r="W226" s="5">
        <f>IFERROR(IF(E226=0,0,E226*H220),0)</f>
        <v>0</v>
      </c>
      <c r="X226" s="184">
        <f>IF(E226=0,0,E226*F219)</f>
        <v>0</v>
      </c>
      <c r="Y226" s="184">
        <f t="shared" si="31"/>
        <v>0</v>
      </c>
      <c r="AA226" t="s">
        <v>68</v>
      </c>
      <c r="AB226" t="s">
        <v>176</v>
      </c>
      <c r="AC226"/>
      <c r="AD226" t="s">
        <v>160</v>
      </c>
      <c r="AE226" t="s">
        <v>160</v>
      </c>
      <c r="AF226" t="s">
        <v>168</v>
      </c>
      <c r="AG226" s="181" t="s">
        <v>161</v>
      </c>
      <c r="AH226" s="184" t="str">
        <f>IF(NOT(ISERROR(MATCH("Selvfinansieret",B218,0))),"",IF(NOT(ISERROR(MATCH(B218,{"ABER"},0))),AE226,IF(NOT(ISERROR(MATCH(B218,{"GBER"},0))),AF226,IF(NOT(ISERROR(MATCH(B218,{"FIBER"},0))),AG226,IF(NOT(ISERROR(MATCH(B218,{"Ej statsstøtte"},0))),AD226,"")))))</f>
        <v/>
      </c>
      <c r="AI226" s="183" t="s">
        <v>186</v>
      </c>
    </row>
    <row r="227" spans="1:36" ht="15">
      <c r="A227" s="5" t="s">
        <v>14</v>
      </c>
      <c r="B227" s="196">
        <f t="shared" si="30"/>
        <v>0</v>
      </c>
      <c r="C227" s="196">
        <f t="shared" si="29"/>
        <v>0</v>
      </c>
      <c r="D227" s="196"/>
      <c r="E227" s="215"/>
      <c r="F227" s="95"/>
      <c r="G227" s="286"/>
      <c r="H227" s="287"/>
      <c r="I227" s="287"/>
      <c r="J227" s="287"/>
      <c r="K227" s="287"/>
      <c r="L227" s="287"/>
      <c r="M227" s="287"/>
      <c r="N227" s="287"/>
      <c r="O227" s="288"/>
      <c r="P227" s="190"/>
      <c r="Q227" s="78"/>
      <c r="R227" s="82"/>
      <c r="S227" s="43"/>
      <c r="T227" s="41"/>
      <c r="U227" s="41" t="e">
        <f>((F220-((E231*F220+C232+D232)-E231)/E231))*E227</f>
        <v>#VALUE!</v>
      </c>
      <c r="V227" t="e">
        <f>H221*E227</f>
        <v>#VALUE!</v>
      </c>
      <c r="W227" s="5">
        <f>IFERROR(IF(E227=0,0,E227*H220),0)</f>
        <v>0</v>
      </c>
      <c r="X227" s="184">
        <f>IF(E227=0,0,E227*F219)</f>
        <v>0</v>
      </c>
      <c r="Y227" s="184">
        <f t="shared" si="31"/>
        <v>0</v>
      </c>
      <c r="Z227" s="184"/>
      <c r="AA227" t="s">
        <v>181</v>
      </c>
      <c r="AB227"/>
      <c r="AC227"/>
      <c r="AD227" t="s">
        <v>161</v>
      </c>
      <c r="AE227" t="s">
        <v>161</v>
      </c>
      <c r="AF227" t="s">
        <v>169</v>
      </c>
      <c r="AG227" s="241" t="s">
        <v>187</v>
      </c>
      <c r="AH227" s="184" t="str">
        <f>IF(NOT(ISERROR(MATCH("Selvfinansieret",B218,0))),"",IF(NOT(ISERROR(MATCH(B218,{"ABER"},0))),AE227,IF(NOT(ISERROR(MATCH(B218,{"GBER"},0))),AF227,IF(NOT(ISERROR(MATCH(B218,{"FIBER"},0))),AG227,IF(NOT(ISERROR(MATCH(B218,{"Ej statsstøtte"},0))),AD227,"")))))</f>
        <v/>
      </c>
      <c r="AI227" s="183" t="s">
        <v>166</v>
      </c>
    </row>
    <row r="228" spans="1:36" ht="15.75" thickBot="1">
      <c r="A228" s="26" t="s">
        <v>83</v>
      </c>
      <c r="B228" s="196">
        <f t="shared" si="30"/>
        <v>0</v>
      </c>
      <c r="C228" s="196">
        <f t="shared" si="29"/>
        <v>0</v>
      </c>
      <c r="D228" s="196"/>
      <c r="E228" s="216"/>
      <c r="F228" s="95"/>
      <c r="G228" s="287"/>
      <c r="H228" s="287"/>
      <c r="I228" s="287"/>
      <c r="J228" s="287"/>
      <c r="K228" s="287"/>
      <c r="L228" s="287"/>
      <c r="M228" s="287"/>
      <c r="N228" s="287"/>
      <c r="O228" s="288"/>
      <c r="P228" s="190"/>
      <c r="Q228" s="78"/>
      <c r="R228" s="82"/>
      <c r="S228" s="43"/>
      <c r="T228" s="41"/>
      <c r="U228" s="41" t="e">
        <f>((F220-((E231*F220+C232+D232)-E231)/E231))*E228</f>
        <v>#VALUE!</v>
      </c>
      <c r="V228" t="e">
        <f>H221*E228</f>
        <v>#VALUE!</v>
      </c>
      <c r="W228" s="5">
        <f>IFERROR(IF(E228=0,0,E228*H220),0)</f>
        <v>0</v>
      </c>
      <c r="X228" s="184">
        <f>IF(E228=0,0,E228*F219)</f>
        <v>0</v>
      </c>
      <c r="Y228" s="184">
        <f t="shared" si="31"/>
        <v>0</v>
      </c>
      <c r="Z228" s="184"/>
      <c r="AA228" t="s">
        <v>87</v>
      </c>
      <c r="AB228"/>
      <c r="AC228"/>
      <c r="AD228" t="s">
        <v>162</v>
      </c>
      <c r="AE228" t="s">
        <v>162</v>
      </c>
      <c r="AF228" t="s">
        <v>170</v>
      </c>
      <c r="AG228" s="84" t="str">
        <f>""</f>
        <v/>
      </c>
      <c r="AH228" s="184" t="str">
        <f>IF(NOT(ISERROR(MATCH("Selvfinansieret",B218,0))),"",IF(NOT(ISERROR(MATCH(B218,{"ABER"},0))),AE228,IF(NOT(ISERROR(MATCH(B218,{"GBER"},0))),AF228,IF(NOT(ISERROR(MATCH(B218,{"FIBER"},0))),AG228,IF(NOT(ISERROR(MATCH(B218,{"Ej statsstøtte"},0))),AD228,"")))))</f>
        <v/>
      </c>
      <c r="AI228" s="83" t="s">
        <v>126</v>
      </c>
    </row>
    <row r="229" spans="1:36" ht="15">
      <c r="A229" s="98" t="s">
        <v>31</v>
      </c>
      <c r="B229" s="200">
        <f>SUM(B222+B223+B224+B225-B226-B227+B228)</f>
        <v>0</v>
      </c>
      <c r="C229" s="197">
        <f>SUM(C222+C223+C224+C225-C226-C227+C228)</f>
        <v>0</v>
      </c>
      <c r="D229" s="197"/>
      <c r="E229" s="200">
        <f>SUM(B229:C229)</f>
        <v>0</v>
      </c>
      <c r="F229" s="97"/>
      <c r="G229" s="286"/>
      <c r="H229" s="287"/>
      <c r="I229" s="287"/>
      <c r="J229" s="287"/>
      <c r="K229" s="287"/>
      <c r="L229" s="287"/>
      <c r="M229" s="287"/>
      <c r="N229" s="287"/>
      <c r="O229" s="288"/>
      <c r="P229" s="44"/>
      <c r="R229"/>
      <c r="S229"/>
      <c r="T229"/>
      <c r="U229" s="41" t="e">
        <f>((F220-((E231*F220+C232+D232)-E231)/E231))*E229</f>
        <v>#VALUE!</v>
      </c>
      <c r="V229" t="e">
        <f>H221*E229</f>
        <v>#VALUE!</v>
      </c>
      <c r="W229" s="5">
        <f>IFERROR(IF(E229=0,0,E229*H220),0)</f>
        <v>0</v>
      </c>
      <c r="X229" s="184">
        <f>IF(E229=0,0,E229*F219)</f>
        <v>0</v>
      </c>
      <c r="Y229" s="184" t="e">
        <f t="shared" si="31"/>
        <v>#VALUE!</v>
      </c>
      <c r="Z229" s="184"/>
      <c r="AA229" t="s">
        <v>209</v>
      </c>
      <c r="AB229"/>
      <c r="AC229"/>
      <c r="AD229" t="s">
        <v>172</v>
      </c>
      <c r="AE229" t="s">
        <v>163</v>
      </c>
      <c r="AF229" t="s">
        <v>171</v>
      </c>
      <c r="AG229" s="84" t="str">
        <f>""</f>
        <v/>
      </c>
      <c r="AH229" s="184" t="str">
        <f>IF(NOT(ISERROR(MATCH("Selvfinansieret",B218,0))),"",IF(NOT(ISERROR(MATCH(B218,{"ABER"},0))),AE229,IF(NOT(ISERROR(MATCH(B218,{"GBER"},0))),AF229,IF(NOT(ISERROR(MATCH(B218,{"FIBER"},0))),AG229,IF(NOT(ISERROR(MATCH(B218,{"Ej statsstøtte"},0))),AD229,"")))))</f>
        <v/>
      </c>
      <c r="AI229" s="83" t="s">
        <v>127</v>
      </c>
    </row>
    <row r="230" spans="1:36" ht="15.75" thickBot="1">
      <c r="A230" s="33" t="s">
        <v>1</v>
      </c>
      <c r="B230" s="198">
        <f>IFERROR(IF(E230=0,0,Y230),0)</f>
        <v>0</v>
      </c>
      <c r="C230" s="196">
        <f>IFERROR(E230-B230,0)</f>
        <v>0</v>
      </c>
      <c r="D230" s="196"/>
      <c r="E230" s="216"/>
      <c r="F230" s="96"/>
      <c r="G230" s="286"/>
      <c r="H230" s="287"/>
      <c r="I230" s="287"/>
      <c r="J230" s="287"/>
      <c r="K230" s="287"/>
      <c r="L230" s="287"/>
      <c r="M230" s="287"/>
      <c r="N230" s="287"/>
      <c r="O230" s="288"/>
      <c r="P230" s="190"/>
      <c r="R230"/>
      <c r="S230"/>
      <c r="T230"/>
      <c r="U230" s="41" t="e">
        <f>((F220-((E231*F220+C232+D232)-E231)/E231))*E230</f>
        <v>#VALUE!</v>
      </c>
      <c r="V230" t="e">
        <f>H221*E230</f>
        <v>#VALUE!</v>
      </c>
      <c r="W230" s="5">
        <f>IFERROR(IF(E230=0,0,E230*H220),0)</f>
        <v>0</v>
      </c>
      <c r="X230" s="184">
        <f>IF(E230=0,0,E230*F219)</f>
        <v>0</v>
      </c>
      <c r="Y230" s="184">
        <f t="shared" si="31"/>
        <v>0</v>
      </c>
      <c r="Z230" s="184"/>
      <c r="AA230" s="40"/>
      <c r="AB230" s="41"/>
      <c r="AC230"/>
      <c r="AD230" t="s">
        <v>163</v>
      </c>
      <c r="AE230" t="s">
        <v>164</v>
      </c>
      <c r="AF230" t="s">
        <v>172</v>
      </c>
      <c r="AG230" s="84" t="str">
        <f>""</f>
        <v/>
      </c>
      <c r="AH230" s="184" t="str">
        <f>IF(NOT(ISERROR(MATCH("Selvfinansieret",B218,0))),"",IF(NOT(ISERROR(MATCH(B218,{"ABER"},0))),AE230,IF(NOT(ISERROR(MATCH(B218,{"GBER"},0))),AF230,IF(NOT(ISERROR(MATCH(B218,{"FIBER"},0))),AG230,IF(NOT(ISERROR(MATCH(B218,{"Ej statsstøtte"},0))),AD230,"")))))</f>
        <v/>
      </c>
      <c r="AI230" s="83" t="s">
        <v>128</v>
      </c>
    </row>
    <row r="231" spans="1:36" ht="15.75" thickBot="1">
      <c r="A231" s="167" t="s">
        <v>0</v>
      </c>
      <c r="B231" s="248">
        <f>IF(B229+B230&lt;=0,0,B229+B230)</f>
        <v>0</v>
      </c>
      <c r="C231" s="248">
        <f>IF(C229+C230-C232&lt;=0,0,C229+C230-C232)</f>
        <v>0</v>
      </c>
      <c r="D231" s="276"/>
      <c r="E231" s="201">
        <f>SUM(E222+E223+E224+E225-E226-E227+E228)+E230</f>
        <v>0</v>
      </c>
      <c r="F231" s="168"/>
      <c r="G231" s="289"/>
      <c r="H231" s="290"/>
      <c r="I231" s="290"/>
      <c r="J231" s="290"/>
      <c r="K231" s="290"/>
      <c r="L231" s="290"/>
      <c r="M231" s="290"/>
      <c r="N231" s="290"/>
      <c r="O231" s="291"/>
      <c r="P231" s="44"/>
      <c r="R231"/>
      <c r="S231"/>
      <c r="T231"/>
      <c r="U231" s="41" t="e">
        <f>((F220-((E231*F220+C232+D232)-E231)/E231))*E231</f>
        <v>#VALUE!</v>
      </c>
      <c r="V231" t="e">
        <f>H221*E231</f>
        <v>#VALUE!</v>
      </c>
      <c r="W231" s="5">
        <f>IFERROR(IF(E231=0,0,E231*H220),0)</f>
        <v>0</v>
      </c>
      <c r="Y231" s="184">
        <f t="shared" si="31"/>
        <v>0</v>
      </c>
      <c r="Z231" s="184"/>
      <c r="AA231" s="182"/>
      <c r="AB231" s="182"/>
      <c r="AC231"/>
      <c r="AD231" t="s">
        <v>164</v>
      </c>
      <c r="AE231" s="84" t="str">
        <f>""</f>
        <v/>
      </c>
      <c r="AF231" t="s">
        <v>161</v>
      </c>
      <c r="AG231" s="84" t="str">
        <f>""</f>
        <v/>
      </c>
      <c r="AH231" s="184" t="str">
        <f>IF(NOT(ISERROR(MATCH("Selvfinansieret",B218,0))),"",IF(NOT(ISERROR(MATCH(B218,{"ABER"},0))),AE231,IF(NOT(ISERROR(MATCH(B218,{"GBER"},0))),AF231,IF(NOT(ISERROR(MATCH(B218,{"FIBER"},0))),AG231,IF(NOT(ISERROR(MATCH(B218,{"Ej statsstøtte"},0))),AD231,"")))))</f>
        <v/>
      </c>
      <c r="AI231" s="41" t="s">
        <v>185</v>
      </c>
    </row>
    <row r="232" spans="1:36" s="24" customFormat="1" ht="15">
      <c r="A232" s="169" t="s">
        <v>151</v>
      </c>
      <c r="B232" s="247">
        <f>B231</f>
        <v>0</v>
      </c>
      <c r="C232" s="281"/>
      <c r="D232" s="274"/>
      <c r="E232" s="247">
        <f>SUM(B222+B223+B224+B225-B226-B227+B228)</f>
        <v>0</v>
      </c>
      <c r="F232" s="187"/>
      <c r="G232" s="166"/>
      <c r="H232" s="166"/>
      <c r="I232" s="166"/>
      <c r="J232" s="166"/>
      <c r="K232" s="166"/>
      <c r="L232" s="166"/>
      <c r="M232" s="166"/>
      <c r="N232" s="166"/>
      <c r="O232" s="166"/>
      <c r="P232" s="44"/>
      <c r="Q232"/>
      <c r="R232"/>
      <c r="S232"/>
      <c r="T232"/>
      <c r="U232"/>
      <c r="V232"/>
      <c r="W232"/>
      <c r="X232"/>
      <c r="Y232" s="184"/>
      <c r="Z232" s="184"/>
      <c r="AA232" s="78"/>
      <c r="AB232" s="183"/>
      <c r="AC232" s="41"/>
      <c r="AD232" t="s">
        <v>174</v>
      </c>
      <c r="AE232" s="5" t="str">
        <f>""</f>
        <v/>
      </c>
      <c r="AF232" s="84" t="s">
        <v>173</v>
      </c>
      <c r="AG232" s="84" t="str">
        <f>""</f>
        <v/>
      </c>
      <c r="AH232" s="184" t="str">
        <f>IF(NOT(ISERROR(MATCH("Selvfinansieret",B218,0))),"",IF(NOT(ISERROR(MATCH(B218,{"ABER"},0))),AE232,IF(NOT(ISERROR(MATCH(B218,{"GBER"},0))),AF232,IF(NOT(ISERROR(MATCH(B218,{"FIBER"},0))),AG232,IF(NOT(ISERROR(MATCH(B218,{"Ej statsstøtte"},0))),AD232,"")))))</f>
        <v/>
      </c>
      <c r="AI232" t="s">
        <v>212</v>
      </c>
      <c r="AJ232" s="5"/>
    </row>
    <row r="233" spans="1:36" s="24" customFormat="1" ht="15">
      <c r="A233" s="209"/>
      <c r="B233" s="210"/>
      <c r="C233" s="210"/>
      <c r="D233" s="210"/>
      <c r="E233" s="203"/>
      <c r="F233" s="165"/>
      <c r="G233" s="166"/>
      <c r="H233" s="166"/>
      <c r="I233" s="166"/>
      <c r="J233" s="166"/>
      <c r="K233" s="166"/>
      <c r="L233" s="166"/>
      <c r="M233" s="166"/>
      <c r="N233" s="166"/>
      <c r="O233" s="166"/>
      <c r="P233" s="44"/>
      <c r="Q233"/>
      <c r="R233"/>
      <c r="S233"/>
      <c r="T233"/>
      <c r="U233"/>
      <c r="V233"/>
      <c r="W233"/>
      <c r="X233"/>
      <c r="Y233" s="184"/>
      <c r="Z233" s="184"/>
      <c r="AA233" s="184"/>
      <c r="AD233" t="s">
        <v>187</v>
      </c>
      <c r="AE233" s="24" t="str">
        <f>""</f>
        <v/>
      </c>
      <c r="AF233" s="24" t="str">
        <f>""</f>
        <v/>
      </c>
      <c r="AG233" s="84" t="str">
        <f>""</f>
        <v/>
      </c>
      <c r="AH233" s="184" t="str">
        <f>IF(NOT(ISERROR(MATCH("Selvfinansieret",B218,0))),"",IF(NOT(ISERROR(MATCH(B218,{"ABER"},0))),AE233,IF(NOT(ISERROR(MATCH(B218,{"GBER"},0))),AF233,IF(NOT(ISERROR(MATCH(B218,{"FIBER"},0))),AG233,IF(NOT(ISERROR(MATCH(B218,{"Ej statsstøtte"},0))),AD233,"")))))</f>
        <v/>
      </c>
    </row>
    <row r="234" spans="1:36" s="24" customFormat="1" ht="15">
      <c r="A234" s="163"/>
      <c r="B234" s="164"/>
      <c r="C234" s="164"/>
      <c r="D234" s="164"/>
      <c r="E234" s="192" t="s">
        <v>183</v>
      </c>
      <c r="F234" s="193" t="str">
        <f>F219</f>
        <v/>
      </c>
      <c r="G234" s="165"/>
      <c r="H234" s="166"/>
      <c r="I234" s="166"/>
      <c r="J234" s="166"/>
      <c r="K234" s="166"/>
      <c r="L234" s="166"/>
      <c r="M234" s="166"/>
      <c r="N234" s="166"/>
      <c r="O234" s="166"/>
      <c r="P234" s="166"/>
      <c r="Q234" s="44"/>
      <c r="R234"/>
      <c r="S234"/>
      <c r="T234"/>
      <c r="U234"/>
      <c r="V234"/>
      <c r="W234"/>
      <c r="X234"/>
      <c r="Y234"/>
      <c r="Z234" s="184"/>
      <c r="AA234" s="5"/>
      <c r="AB234" s="5"/>
      <c r="AC234" s="5"/>
    </row>
    <row r="235" spans="1:36" s="24" customFormat="1" ht="30">
      <c r="A235" s="163"/>
      <c r="B235" s="164"/>
      <c r="C235" s="164"/>
      <c r="D235" s="164"/>
      <c r="E235" s="244" t="s">
        <v>215</v>
      </c>
      <c r="F235" s="193" t="str">
        <f>IFERROR(B231/E231,"")</f>
        <v/>
      </c>
      <c r="G235" s="165"/>
      <c r="H235" s="166"/>
      <c r="I235" s="166"/>
      <c r="J235" s="166"/>
      <c r="K235" s="166"/>
      <c r="L235" s="166"/>
      <c r="M235" s="166"/>
      <c r="N235" s="166"/>
      <c r="O235" s="166"/>
      <c r="P235" s="166"/>
      <c r="Q235" s="44"/>
      <c r="R235"/>
      <c r="S235"/>
      <c r="T235"/>
      <c r="U235"/>
      <c r="V235"/>
      <c r="W235"/>
      <c r="X235"/>
      <c r="Y235"/>
      <c r="Z235" s="184"/>
      <c r="AA235" s="5"/>
      <c r="AB235" s="5"/>
      <c r="AC235" s="5"/>
    </row>
    <row r="236" spans="1:36" ht="15">
      <c r="A236" s="34"/>
      <c r="B236" s="35"/>
      <c r="C236" s="35"/>
      <c r="D236" s="35"/>
      <c r="E236" s="36" t="s">
        <v>69</v>
      </c>
      <c r="F236" s="99">
        <f>IF(NOT(ISERROR(MATCH("Ej statsstøtte",B218,0))),0,IFERROR(E230/E229,0))</f>
        <v>0</v>
      </c>
      <c r="G236" s="242"/>
      <c r="H236" s="4"/>
      <c r="I236" s="4"/>
      <c r="J236" s="4"/>
      <c r="K236" s="4"/>
      <c r="L236" s="4"/>
      <c r="M236" s="4"/>
      <c r="N236" s="4"/>
      <c r="O236" s="4"/>
      <c r="P236" s="4"/>
      <c r="R236"/>
      <c r="S236"/>
      <c r="T236"/>
      <c r="U236"/>
      <c r="W236"/>
      <c r="Y236"/>
    </row>
    <row r="237" spans="1:36" ht="15">
      <c r="A237" s="74" t="s">
        <v>79</v>
      </c>
      <c r="B237" s="75">
        <f>IFERROR(E231/$E$15,0)</f>
        <v>0</v>
      </c>
      <c r="C237" s="35"/>
      <c r="D237" s="35"/>
      <c r="E237" s="50" t="s">
        <v>70</v>
      </c>
      <c r="F237" s="99">
        <f>IFERROR(E230/E222,0)</f>
        <v>0</v>
      </c>
      <c r="H237" s="4"/>
      <c r="I237" s="4"/>
      <c r="J237" s="4"/>
      <c r="K237" s="4"/>
      <c r="L237" s="4"/>
      <c r="M237" s="4"/>
      <c r="N237" s="4"/>
      <c r="O237" s="4"/>
      <c r="P237" s="4"/>
      <c r="R237"/>
      <c r="S237"/>
      <c r="T237"/>
      <c r="U237"/>
      <c r="W237"/>
      <c r="Y237"/>
    </row>
    <row r="238" spans="1:36" ht="15">
      <c r="A238" s="73"/>
      <c r="B238" s="76"/>
      <c r="E238" s="50"/>
      <c r="H238" s="4"/>
      <c r="I238" s="4"/>
      <c r="J238" s="4"/>
      <c r="K238" s="4"/>
      <c r="L238" s="4"/>
      <c r="M238" s="4"/>
      <c r="N238" s="4"/>
      <c r="O238" s="4"/>
      <c r="P238" s="4"/>
      <c r="R238"/>
      <c r="S238"/>
      <c r="T238"/>
      <c r="U238"/>
      <c r="W238"/>
      <c r="Y238"/>
      <c r="AD238"/>
    </row>
    <row r="239" spans="1:36" ht="15">
      <c r="A239" s="29" t="s">
        <v>34</v>
      </c>
      <c r="B239" s="1"/>
      <c r="C239" s="206" t="s">
        <v>57</v>
      </c>
      <c r="D239" s="206"/>
      <c r="E239" s="30" t="s">
        <v>37</v>
      </c>
      <c r="F239" s="204"/>
      <c r="G239" s="184"/>
      <c r="H239" s="205"/>
      <c r="I239" s="207"/>
      <c r="J239" s="184"/>
      <c r="K239" s="184"/>
      <c r="L239" s="184"/>
      <c r="M239" s="184"/>
      <c r="R239" s="48"/>
      <c r="S239" s="79"/>
      <c r="T239" s="183"/>
      <c r="W239" s="5"/>
      <c r="X239" s="83"/>
      <c r="AA239" s="184" t="str">
        <f>IF(NOT(ISERROR(MATCH("Selvfinansieret",B240,0))),"",IF(NOT(ISERROR(MATCH(B240,{"ABER"},0))),IF(X239=0,"",X239),IF(NOT(ISERROR(MATCH(B240,{"GEBER"},0))),IF(AG254=0,"",AG254),IF(NOT(ISERROR(MATCH(B240,{"FIBER"},0))),IF(Z239=0,"",Z239),""))))</f>
        <v/>
      </c>
      <c r="AF239" s="184"/>
    </row>
    <row r="240" spans="1:36" ht="15">
      <c r="A240" s="29" t="s">
        <v>207</v>
      </c>
      <c r="B240" s="31"/>
      <c r="C240" s="206"/>
      <c r="D240" s="206"/>
      <c r="E240" s="30" t="s">
        <v>177</v>
      </c>
      <c r="F240" s="31" t="str">
        <f>IF(ISBLANK($F$19),"Projektform skal vælges ved hovedansøger",$F$19)</f>
        <v>Projektform skal vælges ved hovedansøger</v>
      </c>
      <c r="G240" s="184"/>
      <c r="H240" s="205"/>
      <c r="I240" s="207"/>
      <c r="J240" s="184"/>
      <c r="K240" s="184"/>
      <c r="L240" s="184"/>
      <c r="M240" s="184"/>
      <c r="R240" s="48"/>
      <c r="S240" s="79"/>
      <c r="T240" s="83"/>
      <c r="W240" s="5"/>
      <c r="X240" s="83"/>
      <c r="Y240" s="84"/>
      <c r="AA240" s="184"/>
      <c r="AF240" s="184"/>
    </row>
    <row r="241" spans="1:36" ht="30">
      <c r="A241" s="30" t="s">
        <v>35</v>
      </c>
      <c r="B241" s="31"/>
      <c r="C241" s="30"/>
      <c r="D241" s="30"/>
      <c r="E241" s="217" t="s">
        <v>36</v>
      </c>
      <c r="F241" s="218" t="str">
        <f>IFERROR(IF(NOT(ISERROR(MATCH(B240,{"ABER"},0))),INDEX(ABER_Tilskudsprocent_liste[#All],MATCH(B241,ABER_Tilskudsprocent_liste[[#All],[Typer af projekter og aktiviteter/ virksomhedsstørrelse]],0),MATCH(AA243,ABER_Tilskudsprocent_liste[#Headers],0)),IF(NOT(ISERROR(MATCH(B240,{"GBER"},0))),INDEX(GEBER_Tilskudsprocent_liste[#All],MATCH(B241,GEBER_Tilskudsprocent_liste[[#All],[Typer af projekter og aktiviteter/ virksomhedsstørrelse]],0),MATCH(AA243,GEBER_Tilskudsprocent_liste[#Headers],0)),IF(NOT(ISERROR(MATCH(B240,{"FIBER"},0))),INDEX(FIBER_Tilskudsprocent_liste[#All],MATCH(B241,FIBER_Tilskudsprocent_liste[[#All],[Typer af projekter og aktiviteter/ virksomhedsstørrelse]],0),MATCH(AA243,FIBER_Tilskudsprocent_liste[#Headers],0)),""))),"")</f>
        <v/>
      </c>
      <c r="G241" s="217" t="s">
        <v>213</v>
      </c>
      <c r="H241" s="249" t="s">
        <v>218</v>
      </c>
      <c r="I241" s="250"/>
      <c r="J241" s="251" t="s">
        <v>221</v>
      </c>
      <c r="K241" s="251"/>
      <c r="L241" s="184"/>
      <c r="M241" s="184"/>
      <c r="R241" s="49"/>
      <c r="S241" s="80"/>
      <c r="T241" s="83"/>
      <c r="W241" s="5"/>
      <c r="X241" s="186"/>
      <c r="AB241" s="83"/>
      <c r="AF241" s="184"/>
    </row>
    <row r="242" spans="1:36" ht="15">
      <c r="A242" s="29"/>
      <c r="B242" s="30"/>
      <c r="C242" s="30"/>
      <c r="D242" s="30"/>
      <c r="E242" s="217"/>
      <c r="F242" s="255" t="str">
        <f>IFERROR(IF(NOT(ISERROR(MATCH(B240,{"ABER"},0))),INDEX(ABER_Tilskudsprocent_liste[#All],MATCH(B241,ABER_Tilskudsprocent_liste[[#All],[Typer af projekter og aktiviteter/ virksomhedsstørrelse]],0),MATCH(AA243,ABER_Tilskudsprocent_liste[#Headers],0)),IF(NOT(ISERROR(MATCH(B240,{"GBER"},0))),INDEX(GEBER_Tilskudsprocent_liste[#All],MATCH(B241,GEBER_Tilskudsprocent_liste[[#All],[Typer af projekter og aktiviteter/ virksomhedsstørrelse]],0),MATCH(AA243,GEBER_Tilskudsprocent_liste[#Headers],0)),IF(NOT(ISERROR(MATCH(B240,{"FIBER"},0))),INDEX(FIBER_Tilskudsprocent_liste[#All],MATCH(B241,FIBER_Tilskudsprocent_liste[[#All],[Typer af projekter og aktiviteter/ virksomhedsstørrelse]],0),MATCH(AA243,FIBER_Tilskudsprocent_liste[#Headers],0)),""))),"")</f>
        <v/>
      </c>
      <c r="G242" s="252"/>
      <c r="H242" s="251" t="str">
        <f>IFERROR(IF(E253*(1-F242)-C254&lt;0,F242-((E253*F242+C254)-E253)/E253,""),"")</f>
        <v/>
      </c>
      <c r="I242" s="251" t="str">
        <f>IFERROR(IF(D254&lt;&gt;0,IF(D254=E253,0,IF(C254&gt;0,(F242-D254/E253)-H242,"HA")),IF(E253*(1-F242)-C254&lt;0,((F242-((E253*F242+C254+D254)-E253)/E253)),"")),"")</f>
        <v/>
      </c>
      <c r="J242" s="253" t="e">
        <f>I242-H243</f>
        <v>#VALUE!</v>
      </c>
      <c r="K242" s="251"/>
      <c r="L242" s="184"/>
      <c r="M242" s="184"/>
      <c r="R242" s="49"/>
      <c r="S242" s="80"/>
      <c r="T242" s="83"/>
      <c r="U242" s="41" t="s">
        <v>220</v>
      </c>
      <c r="V242" t="s">
        <v>219</v>
      </c>
      <c r="W242" s="184" t="s">
        <v>217</v>
      </c>
      <c r="X242" s="184" t="s">
        <v>216</v>
      </c>
      <c r="Y242" s="184" t="s">
        <v>182</v>
      </c>
      <c r="AA242" s="42" t="s">
        <v>179</v>
      </c>
      <c r="AB242" s="46" t="s">
        <v>177</v>
      </c>
      <c r="AC242"/>
    </row>
    <row r="243" spans="1:36" ht="15.75" thickBot="1">
      <c r="A243" s="37"/>
      <c r="B243" s="27" t="s">
        <v>85</v>
      </c>
      <c r="C243" s="27" t="s">
        <v>208</v>
      </c>
      <c r="D243" s="27" t="s">
        <v>214</v>
      </c>
      <c r="E243" s="27" t="s">
        <v>0</v>
      </c>
      <c r="F243" s="28" t="s">
        <v>13</v>
      </c>
      <c r="G243" s="208"/>
      <c r="H243" s="254" t="e">
        <f>(F242-D254/E253)</f>
        <v>#VALUE!</v>
      </c>
      <c r="I243" s="252"/>
      <c r="J243" s="208"/>
      <c r="K243" s="252"/>
      <c r="L243" s="208"/>
      <c r="M243" s="208"/>
      <c r="N243" s="4"/>
      <c r="O243" s="4"/>
      <c r="P243" s="189"/>
      <c r="Q243" s="42"/>
      <c r="R243" s="81"/>
      <c r="S243" s="41"/>
      <c r="T243" s="41"/>
      <c r="U243"/>
      <c r="V243" s="5"/>
      <c r="W243" s="184"/>
      <c r="X243" s="184"/>
      <c r="Z243" s="83"/>
      <c r="AA243" s="40" t="str">
        <f>CONCATENATE(F239," - ",AB243)</f>
        <v xml:space="preserve"> - Projektform skal vælges ved hovedansøger</v>
      </c>
      <c r="AB243" t="str">
        <f>F240</f>
        <v>Projektform skal vælges ved hovedansøger</v>
      </c>
      <c r="AC243"/>
    </row>
    <row r="244" spans="1:36" ht="15" customHeight="1">
      <c r="A244" s="5" t="s">
        <v>82</v>
      </c>
      <c r="B244" s="196">
        <f>IFERROR(IF(E244=0,0,Y244),0)</f>
        <v>0</v>
      </c>
      <c r="C244" s="196">
        <f t="shared" ref="C244:C250" si="32">IFERROR(E244-B244,0)</f>
        <v>0</v>
      </c>
      <c r="D244" s="196"/>
      <c r="E244" s="215"/>
      <c r="F244" s="32"/>
      <c r="G244" s="283"/>
      <c r="H244" s="284"/>
      <c r="I244" s="284"/>
      <c r="J244" s="284"/>
      <c r="K244" s="284"/>
      <c r="L244" s="284"/>
      <c r="M244" s="284"/>
      <c r="N244" s="284"/>
      <c r="O244" s="285"/>
      <c r="P244" s="190"/>
      <c r="Q244" s="45"/>
      <c r="R244" s="78"/>
      <c r="S244" s="41"/>
      <c r="T244" s="41"/>
      <c r="U244" s="41" t="e">
        <f>((F242-((E253*F242+C254)-E253)/E253))*E244</f>
        <v>#VALUE!</v>
      </c>
      <c r="V244" t="e">
        <f>H243*E244</f>
        <v>#VALUE!</v>
      </c>
      <c r="W244" s="5">
        <f>IFERROR(IF(E244=0,0,E244*H242),0)</f>
        <v>0</v>
      </c>
      <c r="X244" s="184">
        <f>IF(E244=0,0,E244*F241)</f>
        <v>0</v>
      </c>
      <c r="Y244" s="184">
        <f>IF(NOT(ISERROR(MATCH("Selvfinansieret",B$240,0))),0,IF(OR(NOT(ISERROR(MATCH("Ej statsstøtte",B$240,0))),NOT(ISERROR(MATCH(B$240,AI250:AI252,0)))),E244,IF(AND(D254=0,C254=0),X244,IF(AND(D254&gt;0,C254=0),V244,IF(AND(D254&gt;0,C254&gt;0,V244=0),0,IF(AND(W244&lt;&gt;0,W244&lt;V244),W244,V244))))))</f>
        <v>0</v>
      </c>
      <c r="AA244" s="40"/>
      <c r="AB244" s="41"/>
      <c r="AC244"/>
      <c r="AE244" s="292" t="s">
        <v>178</v>
      </c>
      <c r="AF244" s="292"/>
      <c r="AG244" s="292"/>
    </row>
    <row r="245" spans="1:36" ht="15">
      <c r="A245" s="5" t="s">
        <v>3</v>
      </c>
      <c r="B245" s="196">
        <f t="shared" ref="B245:B250" si="33">IFERROR(IF(E245=0,0,Y245),0)</f>
        <v>0</v>
      </c>
      <c r="C245" s="196">
        <f t="shared" si="32"/>
        <v>0</v>
      </c>
      <c r="D245" s="196"/>
      <c r="E245" s="215"/>
      <c r="F245" s="95"/>
      <c r="G245" s="286"/>
      <c r="H245" s="287"/>
      <c r="I245" s="287"/>
      <c r="J245" s="287"/>
      <c r="K245" s="287"/>
      <c r="L245" s="287"/>
      <c r="M245" s="287"/>
      <c r="N245" s="287"/>
      <c r="O245" s="288"/>
      <c r="P245" s="190"/>
      <c r="Q245" s="78"/>
      <c r="R245" s="82"/>
      <c r="S245" s="43"/>
      <c r="T245" s="41"/>
      <c r="U245" s="41" t="e">
        <f>((F242-((E253*F242+C254+D254)-E253)/E253))*E245</f>
        <v>#VALUE!</v>
      </c>
      <c r="V245" t="e">
        <f>H243*E245</f>
        <v>#VALUE!</v>
      </c>
      <c r="W245" s="5">
        <f>IFERROR(IF(E245=0,0,E245*H242),0)</f>
        <v>0</v>
      </c>
      <c r="X245" s="184">
        <f>IF(E245=0,0,E245*F241)</f>
        <v>0</v>
      </c>
      <c r="Y245" s="184">
        <f t="shared" ref="Y245:Y253" si="34">IF(NOT(ISERROR(MATCH("Selvfinansieret",B$240,0))),0,IF(OR(NOT(ISERROR(MATCH("Ej statsstøtte",B$240,0))),NOT(ISERROR(MATCH(B$240,AI251:AI253,0)))),E245,IF(AND(D255=0,C255=0),X245,IF(AND(D255&gt;0,C255=0),V245,IF(AND(D255&gt;0,C255&gt;0,V245=0),0,IF(AND(W245&lt;&gt;0,W245&lt;V245),W245,V245))))))</f>
        <v>0</v>
      </c>
      <c r="AA245" s="40"/>
      <c r="AB245" s="41"/>
      <c r="AC245"/>
    </row>
    <row r="246" spans="1:36" ht="15">
      <c r="A246" s="5" t="s">
        <v>84</v>
      </c>
      <c r="B246" s="196">
        <f t="shared" si="33"/>
        <v>0</v>
      </c>
      <c r="C246" s="196">
        <f t="shared" si="32"/>
        <v>0</v>
      </c>
      <c r="D246" s="196"/>
      <c r="E246" s="215"/>
      <c r="F246" s="95"/>
      <c r="G246" s="286"/>
      <c r="H246" s="287"/>
      <c r="I246" s="287"/>
      <c r="J246" s="287"/>
      <c r="K246" s="287"/>
      <c r="L246" s="287"/>
      <c r="M246" s="287"/>
      <c r="N246" s="287"/>
      <c r="O246" s="288"/>
      <c r="P246" s="190"/>
      <c r="Q246" s="78"/>
      <c r="R246" s="82"/>
      <c r="S246" s="43"/>
      <c r="T246" s="41"/>
      <c r="U246" s="41" t="e">
        <f>((F242-((E253*F242+C254+D254)-E253)/E253))*E246</f>
        <v>#VALUE!</v>
      </c>
      <c r="V246" t="e">
        <f>H243*E246</f>
        <v>#VALUE!</v>
      </c>
      <c r="W246" s="5">
        <f>IFERROR(IF(E246=0,0,E246*H242),0)</f>
        <v>0</v>
      </c>
      <c r="X246" s="184">
        <f>IF(E246=0,0,E246*F241)</f>
        <v>0</v>
      </c>
      <c r="Y246" s="184">
        <f t="shared" si="34"/>
        <v>0</v>
      </c>
      <c r="AA246" s="40"/>
      <c r="AB246" s="41"/>
      <c r="AC246"/>
      <c r="AD246" s="50" t="s">
        <v>210</v>
      </c>
      <c r="AE246" s="50" t="s">
        <v>165</v>
      </c>
      <c r="AF246" s="50" t="s">
        <v>186</v>
      </c>
      <c r="AG246" s="50" t="s">
        <v>166</v>
      </c>
      <c r="AH246" s="50" t="s">
        <v>184</v>
      </c>
      <c r="AI246" s="50" t="s">
        <v>188</v>
      </c>
      <c r="AJ246" s="50" t="s">
        <v>211</v>
      </c>
    </row>
    <row r="247" spans="1:36" ht="15">
      <c r="A247" s="5" t="s">
        <v>46</v>
      </c>
      <c r="B247" s="196">
        <f t="shared" si="33"/>
        <v>0</v>
      </c>
      <c r="C247" s="196">
        <f t="shared" si="32"/>
        <v>0</v>
      </c>
      <c r="D247" s="196"/>
      <c r="E247" s="215"/>
      <c r="F247" s="95"/>
      <c r="G247" s="286"/>
      <c r="H247" s="287"/>
      <c r="I247" s="287"/>
      <c r="J247" s="287"/>
      <c r="K247" s="287"/>
      <c r="L247" s="287"/>
      <c r="M247" s="287"/>
      <c r="N247" s="287"/>
      <c r="O247" s="288"/>
      <c r="P247" s="191"/>
      <c r="Q247" s="78"/>
      <c r="R247" s="82"/>
      <c r="S247" s="43"/>
      <c r="T247" s="41"/>
      <c r="U247" s="41" t="e">
        <f>((F242-((E253*F242+C254+D254)-E253)/E253))*E247</f>
        <v>#VALUE!</v>
      </c>
      <c r="V247" t="e">
        <f>H243*E247</f>
        <v>#VALUE!</v>
      </c>
      <c r="W247" s="5">
        <f>IFERROR(IF(E247=0,0,E247*H242),0)</f>
        <v>0</v>
      </c>
      <c r="X247" s="184">
        <f>IF(E247=0,0,E247*F241)</f>
        <v>0</v>
      </c>
      <c r="Y247" s="184">
        <f t="shared" si="34"/>
        <v>0</v>
      </c>
      <c r="AA247" t="s">
        <v>180</v>
      </c>
      <c r="AB247" t="s">
        <v>175</v>
      </c>
      <c r="AC247"/>
      <c r="AD247" t="s">
        <v>159</v>
      </c>
      <c r="AE247" t="s">
        <v>159</v>
      </c>
      <c r="AF247" t="s">
        <v>167</v>
      </c>
      <c r="AG247" s="181" t="s">
        <v>174</v>
      </c>
      <c r="AH247" s="184" t="str">
        <f>IF(NOT(ISERROR(MATCH("Selvfinansieret",B240,0))),"",IF(NOT(ISERROR(MATCH(B240,{"ABER"},0))),AE247,IF(NOT(ISERROR(MATCH(B240,{"GBER"},0))),AF247,IF(NOT(ISERROR(MATCH(B240,{"FIBER"},0))),AG247,IF(NOT(ISERROR(MATCH(B240,{"Ej statsstøtte"},0))),AD247,"")))))</f>
        <v/>
      </c>
      <c r="AI247" s="182" t="s">
        <v>165</v>
      </c>
    </row>
    <row r="248" spans="1:36" ht="15">
      <c r="A248" s="5" t="s">
        <v>2</v>
      </c>
      <c r="B248" s="196">
        <f t="shared" si="33"/>
        <v>0</v>
      </c>
      <c r="C248" s="196">
        <f t="shared" si="32"/>
        <v>0</v>
      </c>
      <c r="D248" s="196"/>
      <c r="E248" s="215"/>
      <c r="F248" s="95"/>
      <c r="G248" s="286"/>
      <c r="H248" s="287"/>
      <c r="I248" s="287"/>
      <c r="J248" s="287"/>
      <c r="K248" s="287"/>
      <c r="L248" s="287"/>
      <c r="M248" s="287"/>
      <c r="N248" s="287"/>
      <c r="O248" s="288"/>
      <c r="P248" s="191"/>
      <c r="Q248" s="78"/>
      <c r="R248" s="82"/>
      <c r="S248" s="43"/>
      <c r="T248" s="41"/>
      <c r="U248" s="41" t="e">
        <f>((F242-((E253*F242+C254+D254)-E253)/E253))*E248</f>
        <v>#VALUE!</v>
      </c>
      <c r="V248" t="e">
        <f>H243*E248</f>
        <v>#VALUE!</v>
      </c>
      <c r="W248" s="5">
        <f>IFERROR(IF(E248=0,0,E248*H242),0)</f>
        <v>0</v>
      </c>
      <c r="X248" s="184">
        <f>IF(E248=0,0,E248*F241)</f>
        <v>0</v>
      </c>
      <c r="Y248" s="184">
        <f t="shared" si="34"/>
        <v>0</v>
      </c>
      <c r="AA248" t="s">
        <v>68</v>
      </c>
      <c r="AB248" t="s">
        <v>176</v>
      </c>
      <c r="AC248"/>
      <c r="AD248" t="s">
        <v>160</v>
      </c>
      <c r="AE248" t="s">
        <v>160</v>
      </c>
      <c r="AF248" t="s">
        <v>168</v>
      </c>
      <c r="AG248" s="181" t="s">
        <v>161</v>
      </c>
      <c r="AH248" s="184" t="str">
        <f>IF(NOT(ISERROR(MATCH("Selvfinansieret",B240,0))),"",IF(NOT(ISERROR(MATCH(B240,{"ABER"},0))),AE248,IF(NOT(ISERROR(MATCH(B240,{"GBER"},0))),AF248,IF(NOT(ISERROR(MATCH(B240,{"FIBER"},0))),AG248,IF(NOT(ISERROR(MATCH(B240,{"Ej statsstøtte"},0))),AD248,"")))))</f>
        <v/>
      </c>
      <c r="AI248" s="183" t="s">
        <v>186</v>
      </c>
    </row>
    <row r="249" spans="1:36" ht="15">
      <c r="A249" s="5" t="s">
        <v>14</v>
      </c>
      <c r="B249" s="196">
        <f t="shared" si="33"/>
        <v>0</v>
      </c>
      <c r="C249" s="196">
        <f t="shared" si="32"/>
        <v>0</v>
      </c>
      <c r="D249" s="196"/>
      <c r="E249" s="215"/>
      <c r="F249" s="95"/>
      <c r="G249" s="286"/>
      <c r="H249" s="287"/>
      <c r="I249" s="287"/>
      <c r="J249" s="287"/>
      <c r="K249" s="287"/>
      <c r="L249" s="287"/>
      <c r="M249" s="287"/>
      <c r="N249" s="287"/>
      <c r="O249" s="288"/>
      <c r="P249" s="190"/>
      <c r="Q249" s="78"/>
      <c r="R249" s="82"/>
      <c r="S249" s="43"/>
      <c r="T249" s="41"/>
      <c r="U249" s="41" t="e">
        <f>((F242-((E253*F242+C254+D254)-E253)/E253))*E249</f>
        <v>#VALUE!</v>
      </c>
      <c r="V249" t="e">
        <f>H243*E249</f>
        <v>#VALUE!</v>
      </c>
      <c r="W249" s="5">
        <f>IFERROR(IF(E249=0,0,E249*H242),0)</f>
        <v>0</v>
      </c>
      <c r="X249" s="184">
        <f>IF(E249=0,0,E249*F241)</f>
        <v>0</v>
      </c>
      <c r="Y249" s="184">
        <f t="shared" si="34"/>
        <v>0</v>
      </c>
      <c r="Z249" s="184"/>
      <c r="AA249" t="s">
        <v>181</v>
      </c>
      <c r="AB249"/>
      <c r="AC249"/>
      <c r="AD249" t="s">
        <v>161</v>
      </c>
      <c r="AE249" t="s">
        <v>161</v>
      </c>
      <c r="AF249" t="s">
        <v>169</v>
      </c>
      <c r="AG249" s="241" t="s">
        <v>187</v>
      </c>
      <c r="AH249" s="184" t="str">
        <f>IF(NOT(ISERROR(MATCH("Selvfinansieret",B240,0))),"",IF(NOT(ISERROR(MATCH(B240,{"ABER"},0))),AE249,IF(NOT(ISERROR(MATCH(B240,{"GBER"},0))),AF249,IF(NOT(ISERROR(MATCH(B240,{"FIBER"},0))),AG249,IF(NOT(ISERROR(MATCH(B240,{"Ej statsstøtte"},0))),AD249,"")))))</f>
        <v/>
      </c>
      <c r="AI249" s="183" t="s">
        <v>166</v>
      </c>
    </row>
    <row r="250" spans="1:36" ht="15.75" thickBot="1">
      <c r="A250" s="26" t="s">
        <v>83</v>
      </c>
      <c r="B250" s="196">
        <f t="shared" si="33"/>
        <v>0</v>
      </c>
      <c r="C250" s="196">
        <f t="shared" si="32"/>
        <v>0</v>
      </c>
      <c r="D250" s="196"/>
      <c r="E250" s="216"/>
      <c r="F250" s="95"/>
      <c r="G250" s="287"/>
      <c r="H250" s="287"/>
      <c r="I250" s="287"/>
      <c r="J250" s="287"/>
      <c r="K250" s="287"/>
      <c r="L250" s="287"/>
      <c r="M250" s="287"/>
      <c r="N250" s="287"/>
      <c r="O250" s="288"/>
      <c r="P250" s="190"/>
      <c r="Q250" s="78"/>
      <c r="R250" s="82"/>
      <c r="S250" s="43"/>
      <c r="T250" s="41"/>
      <c r="U250" s="41" t="e">
        <f>((F242-((E253*F242+C254+D254)-E253)/E253))*E250</f>
        <v>#VALUE!</v>
      </c>
      <c r="V250" t="e">
        <f>H243*E250</f>
        <v>#VALUE!</v>
      </c>
      <c r="W250" s="5">
        <f>IFERROR(IF(E250=0,0,E250*H242),0)</f>
        <v>0</v>
      </c>
      <c r="X250" s="184">
        <f>IF(E250=0,0,E250*F241)</f>
        <v>0</v>
      </c>
      <c r="Y250" s="184">
        <f t="shared" si="34"/>
        <v>0</v>
      </c>
      <c r="Z250" s="184"/>
      <c r="AA250" t="s">
        <v>87</v>
      </c>
      <c r="AB250"/>
      <c r="AC250"/>
      <c r="AD250" t="s">
        <v>162</v>
      </c>
      <c r="AE250" t="s">
        <v>162</v>
      </c>
      <c r="AF250" t="s">
        <v>170</v>
      </c>
      <c r="AG250" s="84" t="str">
        <f>""</f>
        <v/>
      </c>
      <c r="AH250" s="184" t="str">
        <f>IF(NOT(ISERROR(MATCH("Selvfinansieret",B240,0))),"",IF(NOT(ISERROR(MATCH(B240,{"ABER"},0))),AE250,IF(NOT(ISERROR(MATCH(B240,{"GBER"},0))),AF250,IF(NOT(ISERROR(MATCH(B240,{"FIBER"},0))),AG250,IF(NOT(ISERROR(MATCH(B240,{"Ej statsstøtte"},0))),AD250,"")))))</f>
        <v/>
      </c>
      <c r="AI250" s="83" t="s">
        <v>126</v>
      </c>
    </row>
    <row r="251" spans="1:36" ht="15">
      <c r="A251" s="98" t="s">
        <v>31</v>
      </c>
      <c r="B251" s="200">
        <f>SUM(B244+B245+B246+B247-B248-B249+B250)</f>
        <v>0</v>
      </c>
      <c r="C251" s="197">
        <f>SUM(C244+C245+C246+C247-C248-C249+C250)</f>
        <v>0</v>
      </c>
      <c r="D251" s="197"/>
      <c r="E251" s="200">
        <f>SUM(B251:C251)</f>
        <v>0</v>
      </c>
      <c r="F251" s="97"/>
      <c r="G251" s="286"/>
      <c r="H251" s="287"/>
      <c r="I251" s="287"/>
      <c r="J251" s="287"/>
      <c r="K251" s="287"/>
      <c r="L251" s="287"/>
      <c r="M251" s="287"/>
      <c r="N251" s="287"/>
      <c r="O251" s="288"/>
      <c r="P251" s="44"/>
      <c r="R251"/>
      <c r="S251"/>
      <c r="T251"/>
      <c r="U251" s="41" t="e">
        <f>((F242-((E253*F242+C254+D254)-E253)/E253))*E251</f>
        <v>#VALUE!</v>
      </c>
      <c r="V251" t="e">
        <f>H243*E251</f>
        <v>#VALUE!</v>
      </c>
      <c r="W251" s="5">
        <f>IFERROR(IF(E251=0,0,E251*H242),0)</f>
        <v>0</v>
      </c>
      <c r="X251" s="184">
        <f>IF(E251=0,0,E251*F241)</f>
        <v>0</v>
      </c>
      <c r="Y251" s="184" t="e">
        <f t="shared" si="34"/>
        <v>#VALUE!</v>
      </c>
      <c r="Z251" s="184"/>
      <c r="AA251" t="s">
        <v>209</v>
      </c>
      <c r="AB251"/>
      <c r="AC251"/>
      <c r="AD251" t="s">
        <v>172</v>
      </c>
      <c r="AE251" t="s">
        <v>163</v>
      </c>
      <c r="AF251" t="s">
        <v>171</v>
      </c>
      <c r="AG251" s="84" t="str">
        <f>""</f>
        <v/>
      </c>
      <c r="AH251" s="184" t="str">
        <f>IF(NOT(ISERROR(MATCH("Selvfinansieret",B240,0))),"",IF(NOT(ISERROR(MATCH(B240,{"ABER"},0))),AE251,IF(NOT(ISERROR(MATCH(B240,{"GBER"},0))),AF251,IF(NOT(ISERROR(MATCH(B240,{"FIBER"},0))),AG251,IF(NOT(ISERROR(MATCH(B240,{"Ej statsstøtte"},0))),AD251,"")))))</f>
        <v/>
      </c>
      <c r="AI251" s="83" t="s">
        <v>127</v>
      </c>
    </row>
    <row r="252" spans="1:36" ht="15.75" thickBot="1">
      <c r="A252" s="33" t="s">
        <v>1</v>
      </c>
      <c r="B252" s="198">
        <f>IFERROR(IF(E252=0,0,Y252),0)</f>
        <v>0</v>
      </c>
      <c r="C252" s="196">
        <f>IFERROR(E252-B252,0)</f>
        <v>0</v>
      </c>
      <c r="D252" s="196"/>
      <c r="E252" s="216"/>
      <c r="F252" s="96"/>
      <c r="G252" s="286"/>
      <c r="H252" s="287"/>
      <c r="I252" s="287"/>
      <c r="J252" s="287"/>
      <c r="K252" s="287"/>
      <c r="L252" s="287"/>
      <c r="M252" s="287"/>
      <c r="N252" s="287"/>
      <c r="O252" s="288"/>
      <c r="P252" s="190"/>
      <c r="R252"/>
      <c r="S252"/>
      <c r="T252"/>
      <c r="U252" s="41" t="e">
        <f>((F242-((E253*F242+C254+D254)-E253)/E253))*E252</f>
        <v>#VALUE!</v>
      </c>
      <c r="V252" t="e">
        <f>H243*E252</f>
        <v>#VALUE!</v>
      </c>
      <c r="W252" s="5">
        <f>IFERROR(IF(E252=0,0,E252*H242),0)</f>
        <v>0</v>
      </c>
      <c r="X252" s="184">
        <f>IF(E252=0,0,E252*F241)</f>
        <v>0</v>
      </c>
      <c r="Y252" s="184">
        <f t="shared" si="34"/>
        <v>0</v>
      </c>
      <c r="Z252" s="184"/>
      <c r="AA252" s="40"/>
      <c r="AB252" s="41"/>
      <c r="AC252"/>
      <c r="AD252" t="s">
        <v>163</v>
      </c>
      <c r="AE252" t="s">
        <v>164</v>
      </c>
      <c r="AF252" t="s">
        <v>172</v>
      </c>
      <c r="AG252" s="84" t="str">
        <f>""</f>
        <v/>
      </c>
      <c r="AH252" s="184" t="str">
        <f>IF(NOT(ISERROR(MATCH("Selvfinansieret",B240,0))),"",IF(NOT(ISERROR(MATCH(B240,{"ABER"},0))),AE252,IF(NOT(ISERROR(MATCH(B240,{"GBER"},0))),AF252,IF(NOT(ISERROR(MATCH(B240,{"FIBER"},0))),AG252,IF(NOT(ISERROR(MATCH(B240,{"Ej statsstøtte"},0))),AD252,"")))))</f>
        <v/>
      </c>
      <c r="AI252" s="83" t="s">
        <v>128</v>
      </c>
    </row>
    <row r="253" spans="1:36" ht="15.75" thickBot="1">
      <c r="A253" s="167" t="s">
        <v>0</v>
      </c>
      <c r="B253" s="248">
        <f>IF(B251+B252&lt;=0,0,B251+B252)</f>
        <v>0</v>
      </c>
      <c r="C253" s="248">
        <f>IF(C251+C252-C254&lt;=0,0,C251+C252-C254)</f>
        <v>0</v>
      </c>
      <c r="D253" s="276"/>
      <c r="E253" s="201">
        <f>SUM(E244+E245+E246+E247-E248-E249+E250)+E252</f>
        <v>0</v>
      </c>
      <c r="F253" s="168"/>
      <c r="G253" s="289"/>
      <c r="H253" s="290"/>
      <c r="I253" s="290"/>
      <c r="J253" s="290"/>
      <c r="K253" s="290"/>
      <c r="L253" s="290"/>
      <c r="M253" s="290"/>
      <c r="N253" s="290"/>
      <c r="O253" s="291"/>
      <c r="P253" s="44"/>
      <c r="R253"/>
      <c r="S253"/>
      <c r="T253"/>
      <c r="U253" s="41" t="e">
        <f>((F242-((E253*F242+C254+D254)-E253)/E253))*E253</f>
        <v>#VALUE!</v>
      </c>
      <c r="V253" t="e">
        <f>H243*E253</f>
        <v>#VALUE!</v>
      </c>
      <c r="W253" s="5">
        <f>IFERROR(IF(E253=0,0,E253*H242),0)</f>
        <v>0</v>
      </c>
      <c r="Y253" s="184">
        <f t="shared" si="34"/>
        <v>0</v>
      </c>
      <c r="Z253" s="184"/>
      <c r="AA253" s="182"/>
      <c r="AB253" s="182"/>
      <c r="AC253"/>
      <c r="AD253" t="s">
        <v>164</v>
      </c>
      <c r="AE253" s="84" t="str">
        <f>""</f>
        <v/>
      </c>
      <c r="AF253" t="s">
        <v>161</v>
      </c>
      <c r="AG253" s="84" t="str">
        <f>""</f>
        <v/>
      </c>
      <c r="AH253" s="184" t="str">
        <f>IF(NOT(ISERROR(MATCH("Selvfinansieret",B240,0))),"",IF(NOT(ISERROR(MATCH(B240,{"ABER"},0))),AE253,IF(NOT(ISERROR(MATCH(B240,{"GBER"},0))),AF253,IF(NOT(ISERROR(MATCH(B240,{"FIBER"},0))),AG253,IF(NOT(ISERROR(MATCH(B240,{"Ej statsstøtte"},0))),AD253,"")))))</f>
        <v/>
      </c>
      <c r="AI253" s="41" t="s">
        <v>185</v>
      </c>
    </row>
    <row r="254" spans="1:36" s="24" customFormat="1" ht="15">
      <c r="A254" s="169" t="s">
        <v>151</v>
      </c>
      <c r="B254" s="247">
        <f>B253</f>
        <v>0</v>
      </c>
      <c r="C254" s="281"/>
      <c r="D254" s="274"/>
      <c r="E254" s="247">
        <f>SUM(B244+B245+B246+B247-B248-B249+B250)</f>
        <v>0</v>
      </c>
      <c r="F254" s="187"/>
      <c r="G254" s="166"/>
      <c r="H254" s="166"/>
      <c r="I254" s="166"/>
      <c r="J254" s="166"/>
      <c r="K254" s="166"/>
      <c r="L254" s="166"/>
      <c r="M254" s="166"/>
      <c r="N254" s="166"/>
      <c r="O254" s="166"/>
      <c r="P254" s="44"/>
      <c r="Q254"/>
      <c r="R254"/>
      <c r="S254"/>
      <c r="T254"/>
      <c r="U254"/>
      <c r="V254"/>
      <c r="W254"/>
      <c r="X254"/>
      <c r="Y254" s="184"/>
      <c r="Z254" s="184"/>
      <c r="AA254" s="78"/>
      <c r="AB254" s="183"/>
      <c r="AC254" s="41"/>
      <c r="AD254" t="s">
        <v>174</v>
      </c>
      <c r="AE254" s="5" t="str">
        <f>""</f>
        <v/>
      </c>
      <c r="AF254" s="84" t="s">
        <v>173</v>
      </c>
      <c r="AG254" s="84" t="str">
        <f>""</f>
        <v/>
      </c>
      <c r="AH254" s="184" t="str">
        <f>IF(NOT(ISERROR(MATCH("Selvfinansieret",B240,0))),"",IF(NOT(ISERROR(MATCH(B240,{"ABER"},0))),AE254,IF(NOT(ISERROR(MATCH(B240,{"GBER"},0))),AF254,IF(NOT(ISERROR(MATCH(B240,{"FIBER"},0))),AG254,IF(NOT(ISERROR(MATCH(B240,{"Ej statsstøtte"},0))),AD254,"")))))</f>
        <v/>
      </c>
      <c r="AI254" t="s">
        <v>212</v>
      </c>
      <c r="AJ254" s="5"/>
    </row>
    <row r="255" spans="1:36" s="24" customFormat="1" ht="15">
      <c r="A255" s="209"/>
      <c r="B255" s="210"/>
      <c r="C255" s="210"/>
      <c r="D255" s="210"/>
      <c r="E255" s="203"/>
      <c r="F255" s="165"/>
      <c r="G255" s="166"/>
      <c r="H255" s="166"/>
      <c r="I255" s="166"/>
      <c r="J255" s="166"/>
      <c r="K255" s="166"/>
      <c r="L255" s="166"/>
      <c r="M255" s="166"/>
      <c r="N255" s="166"/>
      <c r="O255" s="166"/>
      <c r="P255" s="44"/>
      <c r="Q255"/>
      <c r="R255"/>
      <c r="S255"/>
      <c r="T255"/>
      <c r="U255"/>
      <c r="V255"/>
      <c r="W255"/>
      <c r="X255"/>
      <c r="Y255" s="184"/>
      <c r="Z255" s="184"/>
      <c r="AA255" s="184"/>
      <c r="AD255" t="s">
        <v>187</v>
      </c>
      <c r="AE255" s="24" t="str">
        <f>""</f>
        <v/>
      </c>
      <c r="AF255" s="24" t="str">
        <f>""</f>
        <v/>
      </c>
      <c r="AG255" s="84" t="str">
        <f>""</f>
        <v/>
      </c>
      <c r="AH255" s="184" t="str">
        <f>IF(NOT(ISERROR(MATCH("Selvfinansieret",B240,0))),"",IF(NOT(ISERROR(MATCH(B240,{"ABER"},0))),AE255,IF(NOT(ISERROR(MATCH(B240,{"GBER"},0))),AF255,IF(NOT(ISERROR(MATCH(B240,{"FIBER"},0))),AG255,IF(NOT(ISERROR(MATCH(B240,{"Ej statsstøtte"},0))),AD255,"")))))</f>
        <v/>
      </c>
    </row>
    <row r="256" spans="1:36" s="24" customFormat="1" ht="15">
      <c r="A256" s="163"/>
      <c r="B256" s="164"/>
      <c r="C256" s="164"/>
      <c r="D256" s="164"/>
      <c r="E256" s="192" t="s">
        <v>183</v>
      </c>
      <c r="F256" s="193" t="str">
        <f>F241</f>
        <v/>
      </c>
      <c r="G256" s="165"/>
      <c r="H256" s="166"/>
      <c r="I256" s="166"/>
      <c r="J256" s="166"/>
      <c r="K256" s="166"/>
      <c r="L256" s="166"/>
      <c r="M256" s="166"/>
      <c r="N256" s="166"/>
      <c r="O256" s="166"/>
      <c r="P256" s="166"/>
      <c r="Q256" s="44"/>
      <c r="R256"/>
      <c r="S256"/>
      <c r="T256"/>
      <c r="U256"/>
      <c r="V256"/>
      <c r="W256"/>
      <c r="X256"/>
      <c r="Y256"/>
      <c r="Z256" s="184"/>
      <c r="AA256" s="5"/>
      <c r="AB256" s="5"/>
      <c r="AC256" s="5"/>
    </row>
    <row r="257" spans="1:36" s="24" customFormat="1" ht="30">
      <c r="A257" s="163"/>
      <c r="B257" s="164"/>
      <c r="C257" s="164"/>
      <c r="D257" s="164"/>
      <c r="E257" s="244" t="s">
        <v>215</v>
      </c>
      <c r="F257" s="193" t="str">
        <f>IFERROR(B253/E253,"")</f>
        <v/>
      </c>
      <c r="G257" s="165"/>
      <c r="H257" s="166"/>
      <c r="I257" s="166"/>
      <c r="J257" s="166"/>
      <c r="K257" s="166"/>
      <c r="L257" s="166"/>
      <c r="M257" s="166"/>
      <c r="N257" s="166"/>
      <c r="O257" s="166"/>
      <c r="P257" s="166"/>
      <c r="Q257" s="44"/>
      <c r="R257"/>
      <c r="S257"/>
      <c r="T257"/>
      <c r="U257"/>
      <c r="V257"/>
      <c r="W257"/>
      <c r="X257"/>
      <c r="Y257"/>
      <c r="Z257" s="184"/>
      <c r="AA257" s="5"/>
      <c r="AB257" s="5"/>
      <c r="AC257" s="5"/>
    </row>
    <row r="258" spans="1:36" ht="15">
      <c r="A258" s="34"/>
      <c r="B258" s="35"/>
      <c r="C258" s="35"/>
      <c r="D258" s="35"/>
      <c r="E258" s="36" t="s">
        <v>69</v>
      </c>
      <c r="F258" s="99">
        <f>IF(NOT(ISERROR(MATCH("Ej statsstøtte",B240,0))),0,IFERROR(E252/E251,0))</f>
        <v>0</v>
      </c>
      <c r="G258" s="242"/>
      <c r="H258" s="4"/>
      <c r="I258" s="4"/>
      <c r="J258" s="4"/>
      <c r="K258" s="4"/>
      <c r="L258" s="4"/>
      <c r="M258" s="4"/>
      <c r="N258" s="4"/>
      <c r="O258" s="4"/>
      <c r="P258" s="4"/>
      <c r="R258"/>
      <c r="S258"/>
      <c r="T258"/>
      <c r="U258"/>
      <c r="W258"/>
      <c r="Y258"/>
    </row>
    <row r="259" spans="1:36" ht="15">
      <c r="A259" s="74" t="s">
        <v>79</v>
      </c>
      <c r="B259" s="75">
        <f>IFERROR(E253/$E$15,0)</f>
        <v>0</v>
      </c>
      <c r="C259" s="35"/>
      <c r="D259" s="35"/>
      <c r="E259" s="50" t="s">
        <v>70</v>
      </c>
      <c r="F259" s="99">
        <f>IFERROR(E252/E244,0)</f>
        <v>0</v>
      </c>
      <c r="H259" s="4"/>
      <c r="I259" s="4"/>
      <c r="J259" s="4"/>
      <c r="K259" s="4"/>
      <c r="L259" s="4"/>
      <c r="M259" s="4"/>
      <c r="N259" s="4"/>
      <c r="O259" s="4"/>
      <c r="P259" s="4"/>
      <c r="R259"/>
      <c r="S259"/>
      <c r="T259"/>
      <c r="U259"/>
      <c r="W259"/>
      <c r="Y259"/>
    </row>
    <row r="260" spans="1:36" ht="15">
      <c r="A260" s="73"/>
      <c r="B260" s="76"/>
      <c r="E260" s="50"/>
      <c r="H260" s="4"/>
      <c r="I260" s="4"/>
      <c r="J260" s="4"/>
      <c r="K260" s="4"/>
      <c r="L260" s="4"/>
      <c r="M260" s="4"/>
      <c r="N260" s="4"/>
      <c r="O260" s="4"/>
      <c r="P260" s="4"/>
      <c r="R260"/>
      <c r="S260"/>
      <c r="T260"/>
      <c r="U260"/>
      <c r="W260"/>
      <c r="Y260"/>
      <c r="AD260"/>
    </row>
    <row r="261" spans="1:36" ht="15">
      <c r="A261" s="29" t="s">
        <v>34</v>
      </c>
      <c r="B261" s="1"/>
      <c r="C261" s="206" t="s">
        <v>58</v>
      </c>
      <c r="D261" s="206"/>
      <c r="E261" s="30" t="s">
        <v>37</v>
      </c>
      <c r="F261" s="204"/>
      <c r="G261" s="184"/>
      <c r="H261" s="205"/>
      <c r="I261" s="207"/>
      <c r="J261" s="184"/>
      <c r="K261" s="184"/>
      <c r="L261" s="184"/>
      <c r="M261" s="184"/>
      <c r="R261" s="48"/>
      <c r="S261" s="79"/>
      <c r="T261" s="183"/>
      <c r="W261" s="5"/>
      <c r="X261" s="83"/>
      <c r="AA261" s="184" t="str">
        <f>IF(NOT(ISERROR(MATCH("Selvfinansieret",B262,0))),"",IF(NOT(ISERROR(MATCH(B262,{"ABER"},0))),IF(X261=0,"",X261),IF(NOT(ISERROR(MATCH(B262,{"GEBER"},0))),IF(AG276=0,"",AG276),IF(NOT(ISERROR(MATCH(B262,{"FIBER"},0))),IF(Z261=0,"",Z261),""))))</f>
        <v/>
      </c>
      <c r="AF261" s="184"/>
    </row>
    <row r="262" spans="1:36" ht="15">
      <c r="A262" s="29" t="s">
        <v>207</v>
      </c>
      <c r="B262" s="31"/>
      <c r="C262" s="206"/>
      <c r="D262" s="206"/>
      <c r="E262" s="30" t="s">
        <v>177</v>
      </c>
      <c r="F262" s="31" t="str">
        <f>IF(ISBLANK($F$19),"Projektform skal vælges ved hovedansøger",$F$19)</f>
        <v>Projektform skal vælges ved hovedansøger</v>
      </c>
      <c r="G262" s="184"/>
      <c r="H262" s="205"/>
      <c r="I262" s="207"/>
      <c r="J262" s="184"/>
      <c r="K262" s="184"/>
      <c r="L262" s="184"/>
      <c r="M262" s="184"/>
      <c r="R262" s="48"/>
      <c r="S262" s="79"/>
      <c r="T262" s="83"/>
      <c r="W262" s="5"/>
      <c r="X262" s="83"/>
      <c r="Y262" s="84"/>
      <c r="AA262" s="184"/>
      <c r="AF262" s="184"/>
    </row>
    <row r="263" spans="1:36" ht="30">
      <c r="A263" s="30" t="s">
        <v>35</v>
      </c>
      <c r="B263" s="31"/>
      <c r="C263" s="30"/>
      <c r="D263" s="30"/>
      <c r="E263" s="217" t="s">
        <v>36</v>
      </c>
      <c r="F263" s="218" t="str">
        <f>IFERROR(IF(NOT(ISERROR(MATCH(B262,{"ABER"},0))),INDEX(ABER_Tilskudsprocent_liste[#All],MATCH(B263,ABER_Tilskudsprocent_liste[[#All],[Typer af projekter og aktiviteter/ virksomhedsstørrelse]],0),MATCH(AA265,ABER_Tilskudsprocent_liste[#Headers],0)),IF(NOT(ISERROR(MATCH(B262,{"GBER"},0))),INDEX(GEBER_Tilskudsprocent_liste[#All],MATCH(B263,GEBER_Tilskudsprocent_liste[[#All],[Typer af projekter og aktiviteter/ virksomhedsstørrelse]],0),MATCH(AA265,GEBER_Tilskudsprocent_liste[#Headers],0)),IF(NOT(ISERROR(MATCH(B262,{"FIBER"},0))),INDEX(FIBER_Tilskudsprocent_liste[#All],MATCH(B263,FIBER_Tilskudsprocent_liste[[#All],[Typer af projekter og aktiviteter/ virksomhedsstørrelse]],0),MATCH(AA265,FIBER_Tilskudsprocent_liste[#Headers],0)),""))),"")</f>
        <v/>
      </c>
      <c r="G263" s="217" t="s">
        <v>213</v>
      </c>
      <c r="H263" s="249" t="s">
        <v>218</v>
      </c>
      <c r="I263" s="250"/>
      <c r="J263" s="251" t="s">
        <v>221</v>
      </c>
      <c r="K263" s="251"/>
      <c r="L263" s="184"/>
      <c r="M263" s="184"/>
      <c r="R263" s="49"/>
      <c r="S263" s="80"/>
      <c r="T263" s="83"/>
      <c r="W263" s="5"/>
      <c r="X263" s="186"/>
      <c r="AB263" s="83"/>
      <c r="AF263" s="184"/>
    </row>
    <row r="264" spans="1:36" ht="15">
      <c r="A264" s="29"/>
      <c r="B264" s="30"/>
      <c r="C264" s="30"/>
      <c r="D264" s="30"/>
      <c r="E264" s="217"/>
      <c r="F264" s="255" t="str">
        <f>IFERROR(IF(NOT(ISERROR(MATCH(B262,{"ABER"},0))),INDEX(ABER_Tilskudsprocent_liste[#All],MATCH(B263,ABER_Tilskudsprocent_liste[[#All],[Typer af projekter og aktiviteter/ virksomhedsstørrelse]],0),MATCH(AA265,ABER_Tilskudsprocent_liste[#Headers],0)),IF(NOT(ISERROR(MATCH(B262,{"GBER"},0))),INDEX(GEBER_Tilskudsprocent_liste[#All],MATCH(B263,GEBER_Tilskudsprocent_liste[[#All],[Typer af projekter og aktiviteter/ virksomhedsstørrelse]],0),MATCH(AA265,GEBER_Tilskudsprocent_liste[#Headers],0)),IF(NOT(ISERROR(MATCH(B262,{"FIBER"},0))),INDEX(FIBER_Tilskudsprocent_liste[#All],MATCH(B263,FIBER_Tilskudsprocent_liste[[#All],[Typer af projekter og aktiviteter/ virksomhedsstørrelse]],0),MATCH(AA265,FIBER_Tilskudsprocent_liste[#Headers],0)),""))),"")</f>
        <v/>
      </c>
      <c r="G264" s="252"/>
      <c r="H264" s="251" t="str">
        <f>IFERROR(IF(E275*(1-F264)-C276&lt;0,F264-((E275*F264+C276)-E275)/E275,""),"")</f>
        <v/>
      </c>
      <c r="I264" s="251" t="str">
        <f>IFERROR(IF(D276&lt;&gt;0,IF(D276=E275,0,IF(C276&gt;0,(F264-D276/E275)-H264,"HA")),IF(E275*(1-F264)-C276&lt;0,((F264-((E275*F264+C276+D276)-E275)/E275)),"")),"")</f>
        <v/>
      </c>
      <c r="J264" s="253" t="e">
        <f>I264-H265</f>
        <v>#VALUE!</v>
      </c>
      <c r="K264" s="251"/>
      <c r="L264" s="184"/>
      <c r="M264" s="184"/>
      <c r="R264" s="49"/>
      <c r="S264" s="80"/>
      <c r="T264" s="83"/>
      <c r="U264" s="41" t="s">
        <v>220</v>
      </c>
      <c r="V264" t="s">
        <v>219</v>
      </c>
      <c r="W264" s="184" t="s">
        <v>217</v>
      </c>
      <c r="X264" s="184" t="s">
        <v>216</v>
      </c>
      <c r="Y264" s="184" t="s">
        <v>182</v>
      </c>
      <c r="AA264" s="42" t="s">
        <v>179</v>
      </c>
      <c r="AB264" s="46" t="s">
        <v>177</v>
      </c>
      <c r="AC264"/>
    </row>
    <row r="265" spans="1:36" ht="15.75" thickBot="1">
      <c r="A265" s="37"/>
      <c r="B265" s="27" t="s">
        <v>85</v>
      </c>
      <c r="C265" s="27" t="s">
        <v>208</v>
      </c>
      <c r="D265" s="27" t="s">
        <v>214</v>
      </c>
      <c r="E265" s="27" t="s">
        <v>0</v>
      </c>
      <c r="F265" s="28" t="s">
        <v>13</v>
      </c>
      <c r="G265" s="208"/>
      <c r="H265" s="254" t="e">
        <f>(F264-D276/E275)</f>
        <v>#VALUE!</v>
      </c>
      <c r="I265" s="252"/>
      <c r="J265" s="208"/>
      <c r="K265" s="252"/>
      <c r="L265" s="208"/>
      <c r="M265" s="208"/>
      <c r="N265" s="4"/>
      <c r="O265" s="4"/>
      <c r="P265" s="189"/>
      <c r="Q265" s="42"/>
      <c r="R265" s="81"/>
      <c r="S265" s="41"/>
      <c r="T265" s="41"/>
      <c r="U265"/>
      <c r="V265" s="5"/>
      <c r="W265" s="184"/>
      <c r="X265" s="184"/>
      <c r="Z265" s="83"/>
      <c r="AA265" s="40" t="str">
        <f>CONCATENATE(F261," - ",AB265)</f>
        <v xml:space="preserve"> - Projektform skal vælges ved hovedansøger</v>
      </c>
      <c r="AB265" t="str">
        <f>F262</f>
        <v>Projektform skal vælges ved hovedansøger</v>
      </c>
      <c r="AC265"/>
    </row>
    <row r="266" spans="1:36" ht="15" customHeight="1">
      <c r="A266" s="5" t="s">
        <v>82</v>
      </c>
      <c r="B266" s="196">
        <f>IFERROR(IF(E266=0,0,Y266),0)</f>
        <v>0</v>
      </c>
      <c r="C266" s="196">
        <f t="shared" ref="C266:C272" si="35">IFERROR(E266-B266,0)</f>
        <v>0</v>
      </c>
      <c r="D266" s="196"/>
      <c r="E266" s="215"/>
      <c r="F266" s="32"/>
      <c r="G266" s="283"/>
      <c r="H266" s="284"/>
      <c r="I266" s="284"/>
      <c r="J266" s="284"/>
      <c r="K266" s="284"/>
      <c r="L266" s="284"/>
      <c r="M266" s="284"/>
      <c r="N266" s="284"/>
      <c r="O266" s="285"/>
      <c r="P266" s="190"/>
      <c r="Q266" s="45"/>
      <c r="R266" s="78"/>
      <c r="S266" s="41"/>
      <c r="T266" s="41"/>
      <c r="U266" s="41" t="e">
        <f>((F264-((E275*F264+C276)-E275)/E275))*E266</f>
        <v>#VALUE!</v>
      </c>
      <c r="V266" t="e">
        <f>H265*E266</f>
        <v>#VALUE!</v>
      </c>
      <c r="W266" s="5">
        <f>IFERROR(IF(E266=0,0,E266*H264),0)</f>
        <v>0</v>
      </c>
      <c r="X266" s="184">
        <f>IF(E266=0,0,E266*F263)</f>
        <v>0</v>
      </c>
      <c r="Y266" s="184">
        <f>IF(NOT(ISERROR(MATCH("Selvfinansieret",B$262,0))),0,IF(OR(NOT(ISERROR(MATCH("Ej statsstøtte",B$262,0))),NOT(ISERROR(MATCH(B$262,AI272:AI274,0)))),E266,IF(AND(D276=0,C276=0),X266,IF(AND(D276&gt;0,C276=0),V266,IF(AND(D276&gt;0,C276&gt;0,V266=0),0,IF(AND(W266&lt;&gt;0,W266&lt;V266),W266,V266))))))</f>
        <v>0</v>
      </c>
      <c r="AA266" s="40"/>
      <c r="AB266" s="41"/>
      <c r="AC266"/>
      <c r="AE266" s="292" t="s">
        <v>178</v>
      </c>
      <c r="AF266" s="292"/>
      <c r="AG266" s="292"/>
    </row>
    <row r="267" spans="1:36" ht="15">
      <c r="A267" s="5" t="s">
        <v>3</v>
      </c>
      <c r="B267" s="196">
        <f t="shared" ref="B267:B272" si="36">IFERROR(IF(E267=0,0,Y267),0)</f>
        <v>0</v>
      </c>
      <c r="C267" s="196">
        <f t="shared" si="35"/>
        <v>0</v>
      </c>
      <c r="D267" s="196"/>
      <c r="E267" s="215"/>
      <c r="F267" s="95"/>
      <c r="G267" s="286"/>
      <c r="H267" s="287"/>
      <c r="I267" s="287"/>
      <c r="J267" s="287"/>
      <c r="K267" s="287"/>
      <c r="L267" s="287"/>
      <c r="M267" s="287"/>
      <c r="N267" s="287"/>
      <c r="O267" s="288"/>
      <c r="P267" s="190"/>
      <c r="Q267" s="78"/>
      <c r="R267" s="82"/>
      <c r="S267" s="43"/>
      <c r="T267" s="41"/>
      <c r="U267" s="41" t="e">
        <f>((F264-((E275*F264+C276+D276)-E275)/E275))*E267</f>
        <v>#VALUE!</v>
      </c>
      <c r="V267" t="e">
        <f>H265*E267</f>
        <v>#VALUE!</v>
      </c>
      <c r="W267" s="5">
        <f>IFERROR(IF(E267=0,0,E267*H264),0)</f>
        <v>0</v>
      </c>
      <c r="X267" s="184">
        <f>IF(E267=0,0,E267*F263)</f>
        <v>0</v>
      </c>
      <c r="Y267" s="184">
        <f t="shared" ref="Y267:Y275" si="37">IF(NOT(ISERROR(MATCH("Selvfinansieret",B$262,0))),0,IF(OR(NOT(ISERROR(MATCH("Ej statsstøtte",B$262,0))),NOT(ISERROR(MATCH(B$262,AI273:AI275,0)))),E267,IF(AND(D277=0,C277=0),X267,IF(AND(D277&gt;0,C277=0),V267,IF(AND(D277&gt;0,C277&gt;0,V267=0),0,IF(AND(W267&lt;&gt;0,W267&lt;V267),W267,V267))))))</f>
        <v>0</v>
      </c>
      <c r="AA267" s="40"/>
      <c r="AB267" s="41"/>
      <c r="AC267"/>
    </row>
    <row r="268" spans="1:36" ht="15">
      <c r="A268" s="5" t="s">
        <v>84</v>
      </c>
      <c r="B268" s="196">
        <f t="shared" si="36"/>
        <v>0</v>
      </c>
      <c r="C268" s="196">
        <f t="shared" si="35"/>
        <v>0</v>
      </c>
      <c r="D268" s="196"/>
      <c r="E268" s="215"/>
      <c r="F268" s="95"/>
      <c r="G268" s="286"/>
      <c r="H268" s="287"/>
      <c r="I268" s="287"/>
      <c r="J268" s="287"/>
      <c r="K268" s="287"/>
      <c r="L268" s="287"/>
      <c r="M268" s="287"/>
      <c r="N268" s="287"/>
      <c r="O268" s="288"/>
      <c r="P268" s="190"/>
      <c r="Q268" s="78"/>
      <c r="R268" s="82"/>
      <c r="S268" s="43"/>
      <c r="T268" s="41"/>
      <c r="U268" s="41" t="e">
        <f>((F264-((E275*F264+C276+D276)-E275)/E275))*E268</f>
        <v>#VALUE!</v>
      </c>
      <c r="V268" t="e">
        <f>H265*E268</f>
        <v>#VALUE!</v>
      </c>
      <c r="W268" s="5">
        <f>IFERROR(IF(E268=0,0,E268*H264),0)</f>
        <v>0</v>
      </c>
      <c r="X268" s="184">
        <f>IF(E268=0,0,E268*F263)</f>
        <v>0</v>
      </c>
      <c r="Y268" s="184">
        <f t="shared" si="37"/>
        <v>0</v>
      </c>
      <c r="AA268" s="40"/>
      <c r="AB268" s="41"/>
      <c r="AC268"/>
      <c r="AD268" s="50" t="s">
        <v>210</v>
      </c>
      <c r="AE268" s="50" t="s">
        <v>165</v>
      </c>
      <c r="AF268" s="50" t="s">
        <v>186</v>
      </c>
      <c r="AG268" s="50" t="s">
        <v>166</v>
      </c>
      <c r="AH268" s="50" t="s">
        <v>184</v>
      </c>
      <c r="AI268" s="50" t="s">
        <v>188</v>
      </c>
      <c r="AJ268" s="50" t="s">
        <v>211</v>
      </c>
    </row>
    <row r="269" spans="1:36" ht="15">
      <c r="A269" s="5" t="s">
        <v>46</v>
      </c>
      <c r="B269" s="196">
        <f t="shared" si="36"/>
        <v>0</v>
      </c>
      <c r="C269" s="196">
        <f t="shared" si="35"/>
        <v>0</v>
      </c>
      <c r="D269" s="196"/>
      <c r="E269" s="215"/>
      <c r="F269" s="95"/>
      <c r="G269" s="286"/>
      <c r="H269" s="287"/>
      <c r="I269" s="287"/>
      <c r="J269" s="287"/>
      <c r="K269" s="287"/>
      <c r="L269" s="287"/>
      <c r="M269" s="287"/>
      <c r="N269" s="287"/>
      <c r="O269" s="288"/>
      <c r="P269" s="191"/>
      <c r="Q269" s="78"/>
      <c r="R269" s="82"/>
      <c r="S269" s="43"/>
      <c r="T269" s="41"/>
      <c r="U269" s="41" t="e">
        <f>((F264-((E275*F264+C276+D276)-E275)/E275))*E269</f>
        <v>#VALUE!</v>
      </c>
      <c r="V269" t="e">
        <f>H265*E269</f>
        <v>#VALUE!</v>
      </c>
      <c r="W269" s="5">
        <f>IFERROR(IF(E269=0,0,E269*H264),0)</f>
        <v>0</v>
      </c>
      <c r="X269" s="184">
        <f>IF(E269=0,0,E269*F263)</f>
        <v>0</v>
      </c>
      <c r="Y269" s="184">
        <f t="shared" si="37"/>
        <v>0</v>
      </c>
      <c r="AA269" t="s">
        <v>180</v>
      </c>
      <c r="AB269" t="s">
        <v>175</v>
      </c>
      <c r="AC269"/>
      <c r="AD269" t="s">
        <v>159</v>
      </c>
      <c r="AE269" t="s">
        <v>159</v>
      </c>
      <c r="AF269" t="s">
        <v>167</v>
      </c>
      <c r="AG269" s="181" t="s">
        <v>174</v>
      </c>
      <c r="AH269" s="184" t="str">
        <f>IF(NOT(ISERROR(MATCH("Selvfinansieret",B262,0))),"",IF(NOT(ISERROR(MATCH(B262,{"ABER"},0))),AE269,IF(NOT(ISERROR(MATCH(B262,{"GBER"},0))),AF269,IF(NOT(ISERROR(MATCH(B262,{"FIBER"},0))),AG269,IF(NOT(ISERROR(MATCH(B262,{"Ej statsstøtte"},0))),AD269,"")))))</f>
        <v/>
      </c>
      <c r="AI269" s="182" t="s">
        <v>165</v>
      </c>
    </row>
    <row r="270" spans="1:36" ht="15">
      <c r="A270" s="5" t="s">
        <v>2</v>
      </c>
      <c r="B270" s="196">
        <f t="shared" si="36"/>
        <v>0</v>
      </c>
      <c r="C270" s="196">
        <f t="shared" si="35"/>
        <v>0</v>
      </c>
      <c r="D270" s="196"/>
      <c r="E270" s="215"/>
      <c r="F270" s="95"/>
      <c r="G270" s="286"/>
      <c r="H270" s="287"/>
      <c r="I270" s="287"/>
      <c r="J270" s="287"/>
      <c r="K270" s="287"/>
      <c r="L270" s="287"/>
      <c r="M270" s="287"/>
      <c r="N270" s="287"/>
      <c r="O270" s="288"/>
      <c r="P270" s="191"/>
      <c r="Q270" s="78"/>
      <c r="R270" s="82"/>
      <c r="S270" s="43"/>
      <c r="T270" s="41"/>
      <c r="U270" s="41" t="e">
        <f>((F264-((E275*F264+C276+D276)-E275)/E275))*E270</f>
        <v>#VALUE!</v>
      </c>
      <c r="V270" t="e">
        <f>H265*E270</f>
        <v>#VALUE!</v>
      </c>
      <c r="W270" s="5">
        <f>IFERROR(IF(E270=0,0,E270*H264),0)</f>
        <v>0</v>
      </c>
      <c r="X270" s="184">
        <f>IF(E270=0,0,E270*F263)</f>
        <v>0</v>
      </c>
      <c r="Y270" s="184">
        <f t="shared" si="37"/>
        <v>0</v>
      </c>
      <c r="AA270" t="s">
        <v>68</v>
      </c>
      <c r="AB270" t="s">
        <v>176</v>
      </c>
      <c r="AC270"/>
      <c r="AD270" t="s">
        <v>160</v>
      </c>
      <c r="AE270" t="s">
        <v>160</v>
      </c>
      <c r="AF270" t="s">
        <v>168</v>
      </c>
      <c r="AG270" s="181" t="s">
        <v>161</v>
      </c>
      <c r="AH270" s="184" t="str">
        <f>IF(NOT(ISERROR(MATCH("Selvfinansieret",B262,0))),"",IF(NOT(ISERROR(MATCH(B262,{"ABER"},0))),AE270,IF(NOT(ISERROR(MATCH(B262,{"GBER"},0))),AF270,IF(NOT(ISERROR(MATCH(B262,{"FIBER"},0))),AG270,IF(NOT(ISERROR(MATCH(B262,{"Ej statsstøtte"},0))),AD270,"")))))</f>
        <v/>
      </c>
      <c r="AI270" s="183" t="s">
        <v>186</v>
      </c>
    </row>
    <row r="271" spans="1:36" ht="15">
      <c r="A271" s="5" t="s">
        <v>14</v>
      </c>
      <c r="B271" s="196">
        <f t="shared" si="36"/>
        <v>0</v>
      </c>
      <c r="C271" s="196">
        <f t="shared" si="35"/>
        <v>0</v>
      </c>
      <c r="D271" s="196"/>
      <c r="E271" s="215"/>
      <c r="F271" s="95"/>
      <c r="G271" s="286"/>
      <c r="H271" s="287"/>
      <c r="I271" s="287"/>
      <c r="J271" s="287"/>
      <c r="K271" s="287"/>
      <c r="L271" s="287"/>
      <c r="M271" s="287"/>
      <c r="N271" s="287"/>
      <c r="O271" s="288"/>
      <c r="P271" s="190"/>
      <c r="Q271" s="78"/>
      <c r="R271" s="82"/>
      <c r="S271" s="43"/>
      <c r="T271" s="41"/>
      <c r="U271" s="41" t="e">
        <f>((F264-((E275*F264+C276+D276)-E275)/E275))*E271</f>
        <v>#VALUE!</v>
      </c>
      <c r="V271" t="e">
        <f>H265*E271</f>
        <v>#VALUE!</v>
      </c>
      <c r="W271" s="5">
        <f>IFERROR(IF(E271=0,0,E271*H264),0)</f>
        <v>0</v>
      </c>
      <c r="X271" s="184">
        <f>IF(E271=0,0,E271*F263)</f>
        <v>0</v>
      </c>
      <c r="Y271" s="184">
        <f t="shared" si="37"/>
        <v>0</v>
      </c>
      <c r="Z271" s="184"/>
      <c r="AA271" t="s">
        <v>181</v>
      </c>
      <c r="AB271"/>
      <c r="AC271"/>
      <c r="AD271" t="s">
        <v>161</v>
      </c>
      <c r="AE271" t="s">
        <v>161</v>
      </c>
      <c r="AF271" t="s">
        <v>169</v>
      </c>
      <c r="AG271" s="241" t="s">
        <v>187</v>
      </c>
      <c r="AH271" s="184" t="str">
        <f>IF(NOT(ISERROR(MATCH("Selvfinansieret",B262,0))),"",IF(NOT(ISERROR(MATCH(B262,{"ABER"},0))),AE271,IF(NOT(ISERROR(MATCH(B262,{"GBER"},0))),AF271,IF(NOT(ISERROR(MATCH(B262,{"FIBER"},0))),AG271,IF(NOT(ISERROR(MATCH(B262,{"Ej statsstøtte"},0))),AD271,"")))))</f>
        <v/>
      </c>
      <c r="AI271" s="183" t="s">
        <v>166</v>
      </c>
    </row>
    <row r="272" spans="1:36" ht="15.75" thickBot="1">
      <c r="A272" s="26" t="s">
        <v>83</v>
      </c>
      <c r="B272" s="196">
        <f t="shared" si="36"/>
        <v>0</v>
      </c>
      <c r="C272" s="196">
        <f t="shared" si="35"/>
        <v>0</v>
      </c>
      <c r="D272" s="196"/>
      <c r="E272" s="216"/>
      <c r="F272" s="95"/>
      <c r="G272" s="287"/>
      <c r="H272" s="287"/>
      <c r="I272" s="287"/>
      <c r="J272" s="287"/>
      <c r="K272" s="287"/>
      <c r="L272" s="287"/>
      <c r="M272" s="287"/>
      <c r="N272" s="287"/>
      <c r="O272" s="288"/>
      <c r="P272" s="190"/>
      <c r="Q272" s="78"/>
      <c r="R272" s="82"/>
      <c r="S272" s="43"/>
      <c r="T272" s="41"/>
      <c r="U272" s="41" t="e">
        <f>((F264-((E275*F264+C276+D276)-E275)/E275))*E272</f>
        <v>#VALUE!</v>
      </c>
      <c r="V272" t="e">
        <f>H265*E272</f>
        <v>#VALUE!</v>
      </c>
      <c r="W272" s="5">
        <f>IFERROR(IF(E272=0,0,E272*H264),0)</f>
        <v>0</v>
      </c>
      <c r="X272" s="184">
        <f>IF(E272=0,0,E272*F263)</f>
        <v>0</v>
      </c>
      <c r="Y272" s="184">
        <f t="shared" si="37"/>
        <v>0</v>
      </c>
      <c r="Z272" s="184"/>
      <c r="AA272" t="s">
        <v>87</v>
      </c>
      <c r="AB272"/>
      <c r="AC272"/>
      <c r="AD272" t="s">
        <v>162</v>
      </c>
      <c r="AE272" t="s">
        <v>162</v>
      </c>
      <c r="AF272" t="s">
        <v>170</v>
      </c>
      <c r="AG272" s="84" t="str">
        <f>""</f>
        <v/>
      </c>
      <c r="AH272" s="184" t="str">
        <f>IF(NOT(ISERROR(MATCH("Selvfinansieret",B262,0))),"",IF(NOT(ISERROR(MATCH(B262,{"ABER"},0))),AE272,IF(NOT(ISERROR(MATCH(B262,{"GBER"},0))),AF272,IF(NOT(ISERROR(MATCH(B262,{"FIBER"},0))),AG272,IF(NOT(ISERROR(MATCH(B262,{"Ej statsstøtte"},0))),AD272,"")))))</f>
        <v/>
      </c>
      <c r="AI272" s="83" t="s">
        <v>126</v>
      </c>
    </row>
    <row r="273" spans="1:36" ht="15">
      <c r="A273" s="98" t="s">
        <v>31</v>
      </c>
      <c r="B273" s="200">
        <f>SUM(B266+B267+B268+B269-B270-B271+B272)</f>
        <v>0</v>
      </c>
      <c r="C273" s="197">
        <f>SUM(C266+C267+C268+C269-C270-C271+C272)</f>
        <v>0</v>
      </c>
      <c r="D273" s="197"/>
      <c r="E273" s="200">
        <f>SUM(B273:C273)</f>
        <v>0</v>
      </c>
      <c r="F273" s="97"/>
      <c r="G273" s="286"/>
      <c r="H273" s="287"/>
      <c r="I273" s="287"/>
      <c r="J273" s="287"/>
      <c r="K273" s="287"/>
      <c r="L273" s="287"/>
      <c r="M273" s="287"/>
      <c r="N273" s="287"/>
      <c r="O273" s="288"/>
      <c r="P273" s="44"/>
      <c r="R273"/>
      <c r="S273"/>
      <c r="T273"/>
      <c r="U273" s="41" t="e">
        <f>((F264-((E275*F264+C276+D276)-E275)/E275))*E273</f>
        <v>#VALUE!</v>
      </c>
      <c r="V273" t="e">
        <f>H265*E273</f>
        <v>#VALUE!</v>
      </c>
      <c r="W273" s="5">
        <f>IFERROR(IF(E273=0,0,E273*H264),0)</f>
        <v>0</v>
      </c>
      <c r="X273" s="184">
        <f>IF(E273=0,0,E273*F263)</f>
        <v>0</v>
      </c>
      <c r="Y273" s="184" t="e">
        <f t="shared" si="37"/>
        <v>#VALUE!</v>
      </c>
      <c r="Z273" s="184"/>
      <c r="AA273" t="s">
        <v>209</v>
      </c>
      <c r="AB273"/>
      <c r="AC273"/>
      <c r="AD273" t="s">
        <v>172</v>
      </c>
      <c r="AE273" t="s">
        <v>163</v>
      </c>
      <c r="AF273" t="s">
        <v>171</v>
      </c>
      <c r="AG273" s="84" t="str">
        <f>""</f>
        <v/>
      </c>
      <c r="AH273" s="184" t="str">
        <f>IF(NOT(ISERROR(MATCH("Selvfinansieret",B262,0))),"",IF(NOT(ISERROR(MATCH(B262,{"ABER"},0))),AE273,IF(NOT(ISERROR(MATCH(B262,{"GBER"},0))),AF273,IF(NOT(ISERROR(MATCH(B262,{"FIBER"},0))),AG273,IF(NOT(ISERROR(MATCH(B262,{"Ej statsstøtte"},0))),AD273,"")))))</f>
        <v/>
      </c>
      <c r="AI273" s="83" t="s">
        <v>127</v>
      </c>
    </row>
    <row r="274" spans="1:36" ht="15.75" thickBot="1">
      <c r="A274" s="33" t="s">
        <v>1</v>
      </c>
      <c r="B274" s="198">
        <f>IFERROR(IF(E274=0,0,Y274),0)</f>
        <v>0</v>
      </c>
      <c r="C274" s="196">
        <f>IFERROR(E274-B274,0)</f>
        <v>0</v>
      </c>
      <c r="D274" s="196"/>
      <c r="E274" s="216"/>
      <c r="F274" s="96"/>
      <c r="G274" s="286"/>
      <c r="H274" s="287"/>
      <c r="I274" s="287"/>
      <c r="J274" s="287"/>
      <c r="K274" s="287"/>
      <c r="L274" s="287"/>
      <c r="M274" s="287"/>
      <c r="N274" s="287"/>
      <c r="O274" s="288"/>
      <c r="P274" s="190"/>
      <c r="R274"/>
      <c r="S274"/>
      <c r="T274"/>
      <c r="U274" s="41" t="e">
        <f>((F264-((E275*F264+C276+D276)-E275)/E275))*E274</f>
        <v>#VALUE!</v>
      </c>
      <c r="V274" t="e">
        <f>H265*E274</f>
        <v>#VALUE!</v>
      </c>
      <c r="W274" s="5">
        <f>IFERROR(IF(E274=0,0,E274*H264),0)</f>
        <v>0</v>
      </c>
      <c r="X274" s="184">
        <f>IF(E274=0,0,E274*F263)</f>
        <v>0</v>
      </c>
      <c r="Y274" s="184">
        <f t="shared" si="37"/>
        <v>0</v>
      </c>
      <c r="Z274" s="184"/>
      <c r="AA274" s="40"/>
      <c r="AB274" s="41"/>
      <c r="AC274"/>
      <c r="AD274" t="s">
        <v>163</v>
      </c>
      <c r="AE274" t="s">
        <v>164</v>
      </c>
      <c r="AF274" t="s">
        <v>172</v>
      </c>
      <c r="AG274" s="84" t="str">
        <f>""</f>
        <v/>
      </c>
      <c r="AH274" s="184" t="str">
        <f>IF(NOT(ISERROR(MATCH("Selvfinansieret",B262,0))),"",IF(NOT(ISERROR(MATCH(B262,{"ABER"},0))),AE274,IF(NOT(ISERROR(MATCH(B262,{"GBER"},0))),AF274,IF(NOT(ISERROR(MATCH(B262,{"FIBER"},0))),AG274,IF(NOT(ISERROR(MATCH(B262,{"Ej statsstøtte"},0))),AD274,"")))))</f>
        <v/>
      </c>
      <c r="AI274" s="83" t="s">
        <v>128</v>
      </c>
    </row>
    <row r="275" spans="1:36" ht="15.75" thickBot="1">
      <c r="A275" s="167" t="s">
        <v>0</v>
      </c>
      <c r="B275" s="248">
        <f>IF(B273+B274&lt;=0,0,B273+B274)</f>
        <v>0</v>
      </c>
      <c r="C275" s="248">
        <f>IF(C273+C274-C276&lt;=0,0,C273+C274-C276)</f>
        <v>0</v>
      </c>
      <c r="D275" s="276"/>
      <c r="E275" s="201">
        <f>SUM(E266+E267+E268+E269-E270-E271+E272)+E274</f>
        <v>0</v>
      </c>
      <c r="F275" s="168"/>
      <c r="G275" s="289"/>
      <c r="H275" s="290"/>
      <c r="I275" s="290"/>
      <c r="J275" s="290"/>
      <c r="K275" s="290"/>
      <c r="L275" s="290"/>
      <c r="M275" s="290"/>
      <c r="N275" s="290"/>
      <c r="O275" s="291"/>
      <c r="P275" s="44"/>
      <c r="R275"/>
      <c r="S275"/>
      <c r="T275"/>
      <c r="U275" s="41" t="e">
        <f>((F264-((E275*F264+C276+D276)-E275)/E275))*E275</f>
        <v>#VALUE!</v>
      </c>
      <c r="V275" t="e">
        <f>H265*E275</f>
        <v>#VALUE!</v>
      </c>
      <c r="W275" s="5">
        <f>IFERROR(IF(E275=0,0,E275*H264),0)</f>
        <v>0</v>
      </c>
      <c r="Y275" s="184">
        <f t="shared" si="37"/>
        <v>0</v>
      </c>
      <c r="Z275" s="184"/>
      <c r="AA275" s="182"/>
      <c r="AB275" s="182"/>
      <c r="AC275"/>
      <c r="AD275" t="s">
        <v>164</v>
      </c>
      <c r="AE275" s="84" t="str">
        <f>""</f>
        <v/>
      </c>
      <c r="AF275" t="s">
        <v>161</v>
      </c>
      <c r="AG275" s="84" t="str">
        <f>""</f>
        <v/>
      </c>
      <c r="AH275" s="184" t="str">
        <f>IF(NOT(ISERROR(MATCH("Selvfinansieret",B262,0))),"",IF(NOT(ISERROR(MATCH(B262,{"ABER"},0))),AE275,IF(NOT(ISERROR(MATCH(B262,{"GBER"},0))),AF275,IF(NOT(ISERROR(MATCH(B262,{"FIBER"},0))),AG275,IF(NOT(ISERROR(MATCH(B262,{"Ej statsstøtte"},0))),AD275,"")))))</f>
        <v/>
      </c>
      <c r="AI275" s="41" t="s">
        <v>185</v>
      </c>
    </row>
    <row r="276" spans="1:36" s="24" customFormat="1" ht="15">
      <c r="A276" s="169" t="s">
        <v>151</v>
      </c>
      <c r="B276" s="247">
        <f>B275</f>
        <v>0</v>
      </c>
      <c r="C276" s="281"/>
      <c r="D276" s="274"/>
      <c r="E276" s="247">
        <f>SUM(B266+B267+B268+B269-B270-B271+B272)</f>
        <v>0</v>
      </c>
      <c r="F276" s="187"/>
      <c r="G276" s="166"/>
      <c r="H276" s="166"/>
      <c r="I276" s="166"/>
      <c r="J276" s="166"/>
      <c r="K276" s="166"/>
      <c r="L276" s="166"/>
      <c r="M276" s="166"/>
      <c r="N276" s="166"/>
      <c r="O276" s="166"/>
      <c r="P276" s="44"/>
      <c r="Q276"/>
      <c r="R276"/>
      <c r="S276"/>
      <c r="T276"/>
      <c r="U276"/>
      <c r="V276"/>
      <c r="W276"/>
      <c r="X276"/>
      <c r="Y276" s="184"/>
      <c r="Z276" s="184"/>
      <c r="AA276" s="78"/>
      <c r="AB276" s="183"/>
      <c r="AC276" s="41"/>
      <c r="AD276" t="s">
        <v>174</v>
      </c>
      <c r="AE276" s="5" t="str">
        <f>""</f>
        <v/>
      </c>
      <c r="AF276" s="84" t="s">
        <v>173</v>
      </c>
      <c r="AG276" s="84" t="str">
        <f>""</f>
        <v/>
      </c>
      <c r="AH276" s="184" t="str">
        <f>IF(NOT(ISERROR(MATCH("Selvfinansieret",B262,0))),"",IF(NOT(ISERROR(MATCH(B262,{"ABER"},0))),AE276,IF(NOT(ISERROR(MATCH(B262,{"GBER"},0))),AF276,IF(NOT(ISERROR(MATCH(B262,{"FIBER"},0))),AG276,IF(NOT(ISERROR(MATCH(B262,{"Ej statsstøtte"},0))),AD276,"")))))</f>
        <v/>
      </c>
      <c r="AI276" t="s">
        <v>212</v>
      </c>
      <c r="AJ276" s="5"/>
    </row>
    <row r="277" spans="1:36" s="24" customFormat="1" ht="15">
      <c r="A277" s="209"/>
      <c r="B277" s="210"/>
      <c r="C277" s="210"/>
      <c r="D277" s="210"/>
      <c r="E277" s="203"/>
      <c r="F277" s="165"/>
      <c r="G277" s="166"/>
      <c r="H277" s="166"/>
      <c r="I277" s="166"/>
      <c r="J277" s="166"/>
      <c r="K277" s="166"/>
      <c r="L277" s="166"/>
      <c r="M277" s="166"/>
      <c r="N277" s="166"/>
      <c r="O277" s="166"/>
      <c r="P277" s="44"/>
      <c r="Q277"/>
      <c r="R277"/>
      <c r="S277"/>
      <c r="T277"/>
      <c r="U277"/>
      <c r="V277"/>
      <c r="W277"/>
      <c r="X277"/>
      <c r="Y277" s="184"/>
      <c r="Z277" s="184"/>
      <c r="AA277" s="184"/>
      <c r="AD277" t="s">
        <v>187</v>
      </c>
      <c r="AE277" s="24" t="str">
        <f>""</f>
        <v/>
      </c>
      <c r="AF277" s="24" t="str">
        <f>""</f>
        <v/>
      </c>
      <c r="AG277" s="84" t="str">
        <f>""</f>
        <v/>
      </c>
      <c r="AH277" s="184" t="str">
        <f>IF(NOT(ISERROR(MATCH("Selvfinansieret",B262,0))),"",IF(NOT(ISERROR(MATCH(B262,{"ABER"},0))),AE277,IF(NOT(ISERROR(MATCH(B262,{"GBER"},0))),AF277,IF(NOT(ISERROR(MATCH(B262,{"FIBER"},0))),AG277,IF(NOT(ISERROR(MATCH(B262,{"Ej statsstøtte"},0))),AD277,"")))))</f>
        <v/>
      </c>
    </row>
    <row r="278" spans="1:36" s="24" customFormat="1" ht="15">
      <c r="A278" s="163"/>
      <c r="B278" s="164"/>
      <c r="C278" s="164"/>
      <c r="D278" s="164"/>
      <c r="E278" s="192" t="s">
        <v>183</v>
      </c>
      <c r="F278" s="193" t="str">
        <f>F263</f>
        <v/>
      </c>
      <c r="G278" s="165"/>
      <c r="H278" s="166"/>
      <c r="I278" s="166"/>
      <c r="J278" s="166"/>
      <c r="K278" s="166"/>
      <c r="L278" s="166"/>
      <c r="M278" s="166"/>
      <c r="N278" s="166"/>
      <c r="O278" s="166"/>
      <c r="P278" s="166"/>
      <c r="Q278" s="44"/>
      <c r="R278"/>
      <c r="S278"/>
      <c r="T278"/>
      <c r="U278"/>
      <c r="V278"/>
      <c r="W278"/>
      <c r="X278"/>
      <c r="Y278"/>
      <c r="Z278" s="184"/>
      <c r="AA278" s="5"/>
      <c r="AB278" s="5"/>
      <c r="AC278" s="5"/>
    </row>
    <row r="279" spans="1:36" s="24" customFormat="1" ht="30">
      <c r="A279" s="163"/>
      <c r="B279" s="164"/>
      <c r="C279" s="164"/>
      <c r="D279" s="164"/>
      <c r="E279" s="244" t="s">
        <v>215</v>
      </c>
      <c r="F279" s="193" t="str">
        <f>IFERROR(B275/E275,"")</f>
        <v/>
      </c>
      <c r="G279" s="165"/>
      <c r="H279" s="166"/>
      <c r="I279" s="166"/>
      <c r="J279" s="166"/>
      <c r="K279" s="166"/>
      <c r="L279" s="166"/>
      <c r="M279" s="166"/>
      <c r="N279" s="166"/>
      <c r="O279" s="166"/>
      <c r="P279" s="166"/>
      <c r="Q279" s="44"/>
      <c r="R279"/>
      <c r="S279"/>
      <c r="T279"/>
      <c r="U279"/>
      <c r="V279"/>
      <c r="W279"/>
      <c r="X279"/>
      <c r="Y279"/>
      <c r="Z279" s="184"/>
      <c r="AA279" s="5"/>
      <c r="AB279" s="5"/>
      <c r="AC279" s="5"/>
    </row>
    <row r="280" spans="1:36" ht="15">
      <c r="A280" s="34"/>
      <c r="B280" s="35"/>
      <c r="C280" s="35"/>
      <c r="D280" s="35"/>
      <c r="E280" s="36" t="s">
        <v>69</v>
      </c>
      <c r="F280" s="99">
        <f>IF(NOT(ISERROR(MATCH("Ej statsstøtte",B262,0))),0,IFERROR(E274/E273,0))</f>
        <v>0</v>
      </c>
      <c r="G280" s="242"/>
      <c r="H280" s="4"/>
      <c r="I280" s="4"/>
      <c r="J280" s="4"/>
      <c r="K280" s="4"/>
      <c r="L280" s="4"/>
      <c r="M280" s="4"/>
      <c r="N280" s="4"/>
      <c r="O280" s="4"/>
      <c r="P280" s="4"/>
      <c r="R280"/>
      <c r="S280"/>
      <c r="T280"/>
      <c r="U280"/>
      <c r="W280"/>
      <c r="Y280"/>
    </row>
    <row r="281" spans="1:36" ht="15">
      <c r="A281" s="74" t="s">
        <v>79</v>
      </c>
      <c r="B281" s="75">
        <f>IFERROR(E275/$E$15,0)</f>
        <v>0</v>
      </c>
      <c r="C281" s="35"/>
      <c r="D281" s="35"/>
      <c r="E281" s="50" t="s">
        <v>70</v>
      </c>
      <c r="F281" s="99">
        <f>IFERROR(E274/E266,0)</f>
        <v>0</v>
      </c>
      <c r="H281" s="4"/>
      <c r="I281" s="4"/>
      <c r="J281" s="4"/>
      <c r="K281" s="4"/>
      <c r="L281" s="4"/>
      <c r="M281" s="4"/>
      <c r="N281" s="4"/>
      <c r="O281" s="4"/>
      <c r="P281" s="4"/>
      <c r="R281"/>
      <c r="S281"/>
      <c r="T281"/>
      <c r="U281"/>
      <c r="W281"/>
      <c r="Y281"/>
    </row>
    <row r="282" spans="1:36" ht="15">
      <c r="A282" s="73"/>
      <c r="B282" s="76"/>
      <c r="E282" s="50"/>
      <c r="H282" s="4"/>
      <c r="I282" s="4"/>
      <c r="J282" s="4"/>
      <c r="K282" s="4"/>
      <c r="L282" s="4"/>
      <c r="M282" s="4"/>
      <c r="N282" s="4"/>
      <c r="O282" s="4"/>
      <c r="P282" s="4"/>
      <c r="R282"/>
      <c r="S282"/>
      <c r="T282"/>
      <c r="U282"/>
      <c r="W282"/>
      <c r="Y282"/>
      <c r="AD282"/>
    </row>
    <row r="283" spans="1:36" ht="15">
      <c r="A283" s="29" t="s">
        <v>34</v>
      </c>
      <c r="B283" s="1"/>
      <c r="C283" s="206" t="s">
        <v>59</v>
      </c>
      <c r="D283" s="206"/>
      <c r="E283" s="30" t="s">
        <v>37</v>
      </c>
      <c r="F283" s="204"/>
      <c r="G283" s="184"/>
      <c r="H283" s="205"/>
      <c r="I283" s="207"/>
      <c r="J283" s="184"/>
      <c r="K283" s="184"/>
      <c r="L283" s="184"/>
      <c r="M283" s="184"/>
      <c r="R283" s="48"/>
      <c r="S283" s="79"/>
      <c r="T283" s="183"/>
      <c r="W283" s="5"/>
      <c r="X283" s="83"/>
      <c r="AA283" s="184" t="str">
        <f>IF(NOT(ISERROR(MATCH("Selvfinansieret",B284,0))),"",IF(NOT(ISERROR(MATCH(B284,{"ABER"},0))),IF(X283=0,"",X283),IF(NOT(ISERROR(MATCH(B284,{"GEBER"},0))),IF(AG298=0,"",AG298),IF(NOT(ISERROR(MATCH(B284,{"FIBER"},0))),IF(Z283=0,"",Z283),""))))</f>
        <v/>
      </c>
      <c r="AF283" s="184"/>
    </row>
    <row r="284" spans="1:36" ht="15">
      <c r="A284" s="29" t="s">
        <v>207</v>
      </c>
      <c r="B284" s="31"/>
      <c r="C284" s="206"/>
      <c r="D284" s="206"/>
      <c r="E284" s="30" t="s">
        <v>177</v>
      </c>
      <c r="F284" s="31" t="str">
        <f>IF(ISBLANK($F$19),"Projektform skal vælges ved hovedansøger",$F$19)</f>
        <v>Projektform skal vælges ved hovedansøger</v>
      </c>
      <c r="G284" s="184"/>
      <c r="H284" s="205"/>
      <c r="I284" s="207"/>
      <c r="J284" s="184"/>
      <c r="K284" s="184"/>
      <c r="L284" s="184"/>
      <c r="M284" s="184"/>
      <c r="R284" s="48"/>
      <c r="S284" s="79"/>
      <c r="T284" s="83"/>
      <c r="W284" s="5"/>
      <c r="X284" s="83"/>
      <c r="Y284" s="84"/>
      <c r="AA284" s="184"/>
      <c r="AF284" s="184"/>
    </row>
    <row r="285" spans="1:36" ht="30">
      <c r="A285" s="30" t="s">
        <v>35</v>
      </c>
      <c r="B285" s="31"/>
      <c r="C285" s="30"/>
      <c r="D285" s="30"/>
      <c r="E285" s="217" t="s">
        <v>36</v>
      </c>
      <c r="F285" s="218" t="str">
        <f>IFERROR(IF(NOT(ISERROR(MATCH(B284,{"ABER"},0))),INDEX(ABER_Tilskudsprocent_liste[#All],MATCH(B285,ABER_Tilskudsprocent_liste[[#All],[Typer af projekter og aktiviteter/ virksomhedsstørrelse]],0),MATCH(AA287,ABER_Tilskudsprocent_liste[#Headers],0)),IF(NOT(ISERROR(MATCH(B284,{"GBER"},0))),INDEX(GEBER_Tilskudsprocent_liste[#All],MATCH(B285,GEBER_Tilskudsprocent_liste[[#All],[Typer af projekter og aktiviteter/ virksomhedsstørrelse]],0),MATCH(AA287,GEBER_Tilskudsprocent_liste[#Headers],0)),IF(NOT(ISERROR(MATCH(B284,{"FIBER"},0))),INDEX(FIBER_Tilskudsprocent_liste[#All],MATCH(B285,FIBER_Tilskudsprocent_liste[[#All],[Typer af projekter og aktiviteter/ virksomhedsstørrelse]],0),MATCH(AA287,FIBER_Tilskudsprocent_liste[#Headers],0)),""))),"")</f>
        <v/>
      </c>
      <c r="G285" s="217" t="s">
        <v>213</v>
      </c>
      <c r="H285" s="249" t="s">
        <v>218</v>
      </c>
      <c r="I285" s="250"/>
      <c r="J285" s="251" t="s">
        <v>221</v>
      </c>
      <c r="K285" s="251"/>
      <c r="L285" s="184"/>
      <c r="M285" s="184"/>
      <c r="R285" s="49"/>
      <c r="S285" s="80"/>
      <c r="T285" s="83"/>
      <c r="W285" s="5"/>
      <c r="X285" s="186"/>
      <c r="AB285" s="83"/>
      <c r="AF285" s="184"/>
    </row>
    <row r="286" spans="1:36" ht="15">
      <c r="A286" s="29"/>
      <c r="B286" s="30"/>
      <c r="C286" s="30"/>
      <c r="D286" s="30"/>
      <c r="E286" s="217"/>
      <c r="F286" s="255" t="str">
        <f>IFERROR(IF(NOT(ISERROR(MATCH(B284,{"ABER"},0))),INDEX(ABER_Tilskudsprocent_liste[#All],MATCH(B285,ABER_Tilskudsprocent_liste[[#All],[Typer af projekter og aktiviteter/ virksomhedsstørrelse]],0),MATCH(AA287,ABER_Tilskudsprocent_liste[#Headers],0)),IF(NOT(ISERROR(MATCH(B284,{"GBER"},0))),INDEX(GEBER_Tilskudsprocent_liste[#All],MATCH(B285,GEBER_Tilskudsprocent_liste[[#All],[Typer af projekter og aktiviteter/ virksomhedsstørrelse]],0),MATCH(AA287,GEBER_Tilskudsprocent_liste[#Headers],0)),IF(NOT(ISERROR(MATCH(B284,{"FIBER"},0))),INDEX(FIBER_Tilskudsprocent_liste[#All],MATCH(B285,FIBER_Tilskudsprocent_liste[[#All],[Typer af projekter og aktiviteter/ virksomhedsstørrelse]],0),MATCH(AA287,FIBER_Tilskudsprocent_liste[#Headers],0)),""))),"")</f>
        <v/>
      </c>
      <c r="G286" s="252"/>
      <c r="H286" s="251" t="str">
        <f>IFERROR(IF(E297*(1-F286)-C298&lt;0,F286-((E297*F286+C298)-E297)/E297,""),"")</f>
        <v/>
      </c>
      <c r="I286" s="251" t="str">
        <f>IFERROR(IF(D298&lt;&gt;0,IF(D298=E297,0,IF(C298&gt;0,(F286-D298/E297)-H286,"HA")),IF(E297*(1-F286)-C298&lt;0,((F286-((E297*F286+C298+D298)-E297)/E297)),"")),"")</f>
        <v/>
      </c>
      <c r="J286" s="253" t="e">
        <f>I286-H287</f>
        <v>#VALUE!</v>
      </c>
      <c r="K286" s="251"/>
      <c r="L286" s="184"/>
      <c r="M286" s="184"/>
      <c r="R286" s="49"/>
      <c r="S286" s="80"/>
      <c r="T286" s="83"/>
      <c r="U286" s="41" t="s">
        <v>220</v>
      </c>
      <c r="V286" t="s">
        <v>219</v>
      </c>
      <c r="W286" s="184" t="s">
        <v>217</v>
      </c>
      <c r="X286" s="184" t="s">
        <v>216</v>
      </c>
      <c r="Y286" s="184" t="s">
        <v>182</v>
      </c>
      <c r="AA286" s="42" t="s">
        <v>179</v>
      </c>
      <c r="AB286" s="46" t="s">
        <v>177</v>
      </c>
      <c r="AC286"/>
    </row>
    <row r="287" spans="1:36" ht="15.75" thickBot="1">
      <c r="A287" s="37"/>
      <c r="B287" s="27" t="s">
        <v>85</v>
      </c>
      <c r="C287" s="27" t="s">
        <v>208</v>
      </c>
      <c r="D287" s="27" t="s">
        <v>214</v>
      </c>
      <c r="E287" s="27" t="s">
        <v>0</v>
      </c>
      <c r="F287" s="28" t="s">
        <v>13</v>
      </c>
      <c r="G287" s="208"/>
      <c r="H287" s="254" t="e">
        <f>(F286-D298/E297)</f>
        <v>#VALUE!</v>
      </c>
      <c r="I287" s="252"/>
      <c r="J287" s="208"/>
      <c r="K287" s="252"/>
      <c r="L287" s="208"/>
      <c r="M287" s="208"/>
      <c r="N287" s="4"/>
      <c r="O287" s="4"/>
      <c r="P287" s="189"/>
      <c r="Q287" s="42"/>
      <c r="R287" s="81"/>
      <c r="S287" s="41"/>
      <c r="T287" s="41"/>
      <c r="U287"/>
      <c r="V287" s="5"/>
      <c r="W287" s="184"/>
      <c r="X287" s="184"/>
      <c r="Z287" s="83"/>
      <c r="AA287" s="40" t="str">
        <f>CONCATENATE(F283," - ",AB287)</f>
        <v xml:space="preserve"> - Projektform skal vælges ved hovedansøger</v>
      </c>
      <c r="AB287" t="str">
        <f>F284</f>
        <v>Projektform skal vælges ved hovedansøger</v>
      </c>
      <c r="AC287"/>
    </row>
    <row r="288" spans="1:36" ht="15" customHeight="1">
      <c r="A288" s="5" t="s">
        <v>82</v>
      </c>
      <c r="B288" s="196">
        <f>IFERROR(IF(E288=0,0,Y288),0)</f>
        <v>0</v>
      </c>
      <c r="C288" s="196">
        <f t="shared" ref="C288:C294" si="38">IFERROR(E288-B288,0)</f>
        <v>0</v>
      </c>
      <c r="D288" s="196"/>
      <c r="E288" s="215"/>
      <c r="F288" s="32"/>
      <c r="G288" s="283"/>
      <c r="H288" s="284"/>
      <c r="I288" s="284"/>
      <c r="J288" s="284"/>
      <c r="K288" s="284"/>
      <c r="L288" s="284"/>
      <c r="M288" s="284"/>
      <c r="N288" s="284"/>
      <c r="O288" s="285"/>
      <c r="P288" s="190"/>
      <c r="Q288" s="45"/>
      <c r="R288" s="78"/>
      <c r="S288" s="41"/>
      <c r="T288" s="41"/>
      <c r="U288" s="41" t="e">
        <f>((F286-((E297*F286+C298)-E297)/E297))*E288</f>
        <v>#VALUE!</v>
      </c>
      <c r="V288" t="e">
        <f>H287*E288</f>
        <v>#VALUE!</v>
      </c>
      <c r="W288" s="5">
        <f>IFERROR(IF(E288=0,0,E288*H286),0)</f>
        <v>0</v>
      </c>
      <c r="X288" s="184">
        <f>IF(E288=0,0,E288*F285)</f>
        <v>0</v>
      </c>
      <c r="Y288" s="184">
        <f>IF(NOT(ISERROR(MATCH("Selvfinansieret",B$284,0))),0,IF(OR(NOT(ISERROR(MATCH("Ej statsstøtte",B$284,0))),NOT(ISERROR(MATCH(B$284,AI294:AI296,0)))),E288,IF(AND(D298=0,C298=0),X288,IF(AND(D298&gt;0,C298=0),V288,IF(AND(D298&gt;0,C298&gt;0,V288=0),0,IF(AND(W288&lt;&gt;0,W288&lt;V288),W288,V288))))))</f>
        <v>0</v>
      </c>
      <c r="AA288" s="40"/>
      <c r="AB288" s="41"/>
      <c r="AC288"/>
      <c r="AE288" s="292" t="s">
        <v>178</v>
      </c>
      <c r="AF288" s="292"/>
      <c r="AG288" s="292"/>
    </row>
    <row r="289" spans="1:36" ht="15">
      <c r="A289" s="5" t="s">
        <v>3</v>
      </c>
      <c r="B289" s="196">
        <f t="shared" ref="B289:B294" si="39">IFERROR(IF(E289=0,0,Y289),0)</f>
        <v>0</v>
      </c>
      <c r="C289" s="196">
        <f t="shared" si="38"/>
        <v>0</v>
      </c>
      <c r="D289" s="196"/>
      <c r="E289" s="215"/>
      <c r="F289" s="95"/>
      <c r="G289" s="286"/>
      <c r="H289" s="287"/>
      <c r="I289" s="287"/>
      <c r="J289" s="287"/>
      <c r="K289" s="287"/>
      <c r="L289" s="287"/>
      <c r="M289" s="287"/>
      <c r="N289" s="287"/>
      <c r="O289" s="288"/>
      <c r="P289" s="190"/>
      <c r="Q289" s="78"/>
      <c r="R289" s="82"/>
      <c r="S289" s="43"/>
      <c r="T289" s="41"/>
      <c r="U289" s="41" t="e">
        <f>((F286-((E297*F286+C298+D298)-E297)/E297))*E289</f>
        <v>#VALUE!</v>
      </c>
      <c r="V289" t="e">
        <f>H287*E289</f>
        <v>#VALUE!</v>
      </c>
      <c r="W289" s="5">
        <f>IFERROR(IF(E289=0,0,E289*H286),0)</f>
        <v>0</v>
      </c>
      <c r="X289" s="184">
        <f>IF(E289=0,0,E289*F285)</f>
        <v>0</v>
      </c>
      <c r="Y289" s="184">
        <f t="shared" ref="Y289:Y297" si="40">IF(NOT(ISERROR(MATCH("Selvfinansieret",B$284,0))),0,IF(OR(NOT(ISERROR(MATCH("Ej statsstøtte",B$284,0))),NOT(ISERROR(MATCH(B$284,AI295:AI297,0)))),E289,IF(AND(D299=0,C299=0),X289,IF(AND(D299&gt;0,C299=0),V289,IF(AND(D299&gt;0,C299&gt;0,V289=0),0,IF(AND(W289&lt;&gt;0,W289&lt;V289),W289,V289))))))</f>
        <v>0</v>
      </c>
      <c r="AA289" s="40"/>
      <c r="AB289" s="41"/>
      <c r="AC289"/>
    </row>
    <row r="290" spans="1:36" ht="15">
      <c r="A290" s="5" t="s">
        <v>84</v>
      </c>
      <c r="B290" s="196">
        <f t="shared" si="39"/>
        <v>0</v>
      </c>
      <c r="C290" s="196">
        <f t="shared" si="38"/>
        <v>0</v>
      </c>
      <c r="D290" s="196"/>
      <c r="E290" s="215"/>
      <c r="F290" s="95"/>
      <c r="G290" s="286"/>
      <c r="H290" s="287"/>
      <c r="I290" s="287"/>
      <c r="J290" s="287"/>
      <c r="K290" s="287"/>
      <c r="L290" s="287"/>
      <c r="M290" s="287"/>
      <c r="N290" s="287"/>
      <c r="O290" s="288"/>
      <c r="P290" s="190"/>
      <c r="Q290" s="78"/>
      <c r="R290" s="82"/>
      <c r="S290" s="43"/>
      <c r="T290" s="41"/>
      <c r="U290" s="41" t="e">
        <f>((F286-((E297*F286+C298+D298)-E297)/E297))*E290</f>
        <v>#VALUE!</v>
      </c>
      <c r="V290" t="e">
        <f>H287*E290</f>
        <v>#VALUE!</v>
      </c>
      <c r="W290" s="5">
        <f>IFERROR(IF(E290=0,0,E290*H286),0)</f>
        <v>0</v>
      </c>
      <c r="X290" s="184">
        <f>IF(E290=0,0,E290*F285)</f>
        <v>0</v>
      </c>
      <c r="Y290" s="184">
        <f t="shared" si="40"/>
        <v>0</v>
      </c>
      <c r="AA290" s="40"/>
      <c r="AB290" s="41"/>
      <c r="AC290"/>
      <c r="AD290" s="50" t="s">
        <v>210</v>
      </c>
      <c r="AE290" s="50" t="s">
        <v>165</v>
      </c>
      <c r="AF290" s="50" t="s">
        <v>186</v>
      </c>
      <c r="AG290" s="50" t="s">
        <v>166</v>
      </c>
      <c r="AH290" s="50" t="s">
        <v>184</v>
      </c>
      <c r="AI290" s="50" t="s">
        <v>188</v>
      </c>
      <c r="AJ290" s="50" t="s">
        <v>211</v>
      </c>
    </row>
    <row r="291" spans="1:36" ht="15">
      <c r="A291" s="5" t="s">
        <v>46</v>
      </c>
      <c r="B291" s="196">
        <f t="shared" si="39"/>
        <v>0</v>
      </c>
      <c r="C291" s="196">
        <f t="shared" si="38"/>
        <v>0</v>
      </c>
      <c r="D291" s="196"/>
      <c r="E291" s="215"/>
      <c r="F291" s="95"/>
      <c r="G291" s="286"/>
      <c r="H291" s="287"/>
      <c r="I291" s="287"/>
      <c r="J291" s="287"/>
      <c r="K291" s="287"/>
      <c r="L291" s="287"/>
      <c r="M291" s="287"/>
      <c r="N291" s="287"/>
      <c r="O291" s="288"/>
      <c r="P291" s="191"/>
      <c r="Q291" s="78"/>
      <c r="R291" s="82"/>
      <c r="S291" s="43"/>
      <c r="T291" s="41"/>
      <c r="U291" s="41" t="e">
        <f>((F286-((E297*F286+C298+D298)-E297)/E297))*E291</f>
        <v>#VALUE!</v>
      </c>
      <c r="V291" t="e">
        <f>H287*E291</f>
        <v>#VALUE!</v>
      </c>
      <c r="W291" s="5">
        <f>IFERROR(IF(E291=0,0,E291*H286),0)</f>
        <v>0</v>
      </c>
      <c r="X291" s="184">
        <f>IF(E291=0,0,E291*F285)</f>
        <v>0</v>
      </c>
      <c r="Y291" s="184">
        <f t="shared" si="40"/>
        <v>0</v>
      </c>
      <c r="AA291" t="s">
        <v>180</v>
      </c>
      <c r="AB291" t="s">
        <v>175</v>
      </c>
      <c r="AC291"/>
      <c r="AD291" t="s">
        <v>159</v>
      </c>
      <c r="AE291" t="s">
        <v>159</v>
      </c>
      <c r="AF291" t="s">
        <v>167</v>
      </c>
      <c r="AG291" s="181" t="s">
        <v>174</v>
      </c>
      <c r="AH291" s="184" t="str">
        <f>IF(NOT(ISERROR(MATCH("Selvfinansieret",B284,0))),"",IF(NOT(ISERROR(MATCH(B284,{"ABER"},0))),AE291,IF(NOT(ISERROR(MATCH(B284,{"GBER"},0))),AF291,IF(NOT(ISERROR(MATCH(B284,{"FIBER"},0))),AG291,IF(NOT(ISERROR(MATCH(B284,{"Ej statsstøtte"},0))),AD291,"")))))</f>
        <v/>
      </c>
      <c r="AI291" s="182" t="s">
        <v>165</v>
      </c>
    </row>
    <row r="292" spans="1:36" ht="15">
      <c r="A292" s="5" t="s">
        <v>2</v>
      </c>
      <c r="B292" s="196">
        <f t="shared" si="39"/>
        <v>0</v>
      </c>
      <c r="C292" s="196">
        <f t="shared" si="38"/>
        <v>0</v>
      </c>
      <c r="D292" s="196"/>
      <c r="E292" s="215"/>
      <c r="F292" s="95"/>
      <c r="G292" s="286"/>
      <c r="H292" s="287"/>
      <c r="I292" s="287"/>
      <c r="J292" s="287"/>
      <c r="K292" s="287"/>
      <c r="L292" s="287"/>
      <c r="M292" s="287"/>
      <c r="N292" s="287"/>
      <c r="O292" s="288"/>
      <c r="P292" s="191"/>
      <c r="Q292" s="78"/>
      <c r="R292" s="82"/>
      <c r="S292" s="43"/>
      <c r="T292" s="41"/>
      <c r="U292" s="41" t="e">
        <f>((F286-((E297*F286+C298+D298)-E297)/E297))*E292</f>
        <v>#VALUE!</v>
      </c>
      <c r="V292" t="e">
        <f>H287*E292</f>
        <v>#VALUE!</v>
      </c>
      <c r="W292" s="5">
        <f>IFERROR(IF(E292=0,0,E292*H286),0)</f>
        <v>0</v>
      </c>
      <c r="X292" s="184">
        <f>IF(E292=0,0,E292*F285)</f>
        <v>0</v>
      </c>
      <c r="Y292" s="184">
        <f t="shared" si="40"/>
        <v>0</v>
      </c>
      <c r="AA292" t="s">
        <v>68</v>
      </c>
      <c r="AB292" t="s">
        <v>176</v>
      </c>
      <c r="AC292"/>
      <c r="AD292" t="s">
        <v>160</v>
      </c>
      <c r="AE292" t="s">
        <v>160</v>
      </c>
      <c r="AF292" t="s">
        <v>168</v>
      </c>
      <c r="AG292" s="181" t="s">
        <v>161</v>
      </c>
      <c r="AH292" s="184" t="str">
        <f>IF(NOT(ISERROR(MATCH("Selvfinansieret",B284,0))),"",IF(NOT(ISERROR(MATCH(B284,{"ABER"},0))),AE292,IF(NOT(ISERROR(MATCH(B284,{"GBER"},0))),AF292,IF(NOT(ISERROR(MATCH(B284,{"FIBER"},0))),AG292,IF(NOT(ISERROR(MATCH(B284,{"Ej statsstøtte"},0))),AD292,"")))))</f>
        <v/>
      </c>
      <c r="AI292" s="183" t="s">
        <v>186</v>
      </c>
    </row>
    <row r="293" spans="1:36" ht="15">
      <c r="A293" s="5" t="s">
        <v>14</v>
      </c>
      <c r="B293" s="196">
        <f t="shared" si="39"/>
        <v>0</v>
      </c>
      <c r="C293" s="196">
        <f t="shared" si="38"/>
        <v>0</v>
      </c>
      <c r="D293" s="196"/>
      <c r="E293" s="215"/>
      <c r="F293" s="95"/>
      <c r="G293" s="286"/>
      <c r="H293" s="287"/>
      <c r="I293" s="287"/>
      <c r="J293" s="287"/>
      <c r="K293" s="287"/>
      <c r="L293" s="287"/>
      <c r="M293" s="287"/>
      <c r="N293" s="287"/>
      <c r="O293" s="288"/>
      <c r="P293" s="190"/>
      <c r="Q293" s="78"/>
      <c r="R293" s="82"/>
      <c r="S293" s="43"/>
      <c r="T293" s="41"/>
      <c r="U293" s="41" t="e">
        <f>((F286-((E297*F286+C298+D298)-E297)/E297))*E293</f>
        <v>#VALUE!</v>
      </c>
      <c r="V293" t="e">
        <f>H287*E293</f>
        <v>#VALUE!</v>
      </c>
      <c r="W293" s="5">
        <f>IFERROR(IF(E293=0,0,E293*H286),0)</f>
        <v>0</v>
      </c>
      <c r="X293" s="184">
        <f>IF(E293=0,0,E293*F285)</f>
        <v>0</v>
      </c>
      <c r="Y293" s="184">
        <f t="shared" si="40"/>
        <v>0</v>
      </c>
      <c r="Z293" s="184"/>
      <c r="AA293" t="s">
        <v>181</v>
      </c>
      <c r="AB293"/>
      <c r="AC293"/>
      <c r="AD293" t="s">
        <v>161</v>
      </c>
      <c r="AE293" t="s">
        <v>161</v>
      </c>
      <c r="AF293" t="s">
        <v>169</v>
      </c>
      <c r="AG293" s="241" t="s">
        <v>187</v>
      </c>
      <c r="AH293" s="184" t="str">
        <f>IF(NOT(ISERROR(MATCH("Selvfinansieret",B284,0))),"",IF(NOT(ISERROR(MATCH(B284,{"ABER"},0))),AE293,IF(NOT(ISERROR(MATCH(B284,{"GBER"},0))),AF293,IF(NOT(ISERROR(MATCH(B284,{"FIBER"},0))),AG293,IF(NOT(ISERROR(MATCH(B284,{"Ej statsstøtte"},0))),AD293,"")))))</f>
        <v/>
      </c>
      <c r="AI293" s="183" t="s">
        <v>166</v>
      </c>
    </row>
    <row r="294" spans="1:36" ht="15.75" thickBot="1">
      <c r="A294" s="26" t="s">
        <v>83</v>
      </c>
      <c r="B294" s="196">
        <f t="shared" si="39"/>
        <v>0</v>
      </c>
      <c r="C294" s="196">
        <f t="shared" si="38"/>
        <v>0</v>
      </c>
      <c r="D294" s="196"/>
      <c r="E294" s="216"/>
      <c r="F294" s="95"/>
      <c r="G294" s="287"/>
      <c r="H294" s="287"/>
      <c r="I294" s="287"/>
      <c r="J294" s="287"/>
      <c r="K294" s="287"/>
      <c r="L294" s="287"/>
      <c r="M294" s="287"/>
      <c r="N294" s="287"/>
      <c r="O294" s="288"/>
      <c r="P294" s="190"/>
      <c r="Q294" s="78"/>
      <c r="R294" s="82"/>
      <c r="S294" s="43"/>
      <c r="T294" s="41"/>
      <c r="U294" s="41" t="e">
        <f>((F286-((E297*F286+C298+D298)-E297)/E297))*E294</f>
        <v>#VALUE!</v>
      </c>
      <c r="V294" t="e">
        <f>H287*E294</f>
        <v>#VALUE!</v>
      </c>
      <c r="W294" s="5">
        <f>IFERROR(IF(E294=0,0,E294*H286),0)</f>
        <v>0</v>
      </c>
      <c r="X294" s="184">
        <f>IF(E294=0,0,E294*F285)</f>
        <v>0</v>
      </c>
      <c r="Y294" s="184">
        <f t="shared" si="40"/>
        <v>0</v>
      </c>
      <c r="Z294" s="184"/>
      <c r="AA294" t="s">
        <v>87</v>
      </c>
      <c r="AB294"/>
      <c r="AC294"/>
      <c r="AD294" t="s">
        <v>162</v>
      </c>
      <c r="AE294" t="s">
        <v>162</v>
      </c>
      <c r="AF294" t="s">
        <v>170</v>
      </c>
      <c r="AG294" s="84" t="str">
        <f>""</f>
        <v/>
      </c>
      <c r="AH294" s="184" t="str">
        <f>IF(NOT(ISERROR(MATCH("Selvfinansieret",B284,0))),"",IF(NOT(ISERROR(MATCH(B284,{"ABER"},0))),AE294,IF(NOT(ISERROR(MATCH(B284,{"GBER"},0))),AF294,IF(NOT(ISERROR(MATCH(B284,{"FIBER"},0))),AG294,IF(NOT(ISERROR(MATCH(B284,{"Ej statsstøtte"},0))),AD294,"")))))</f>
        <v/>
      </c>
      <c r="AI294" s="83" t="s">
        <v>126</v>
      </c>
    </row>
    <row r="295" spans="1:36" ht="15">
      <c r="A295" s="98" t="s">
        <v>31</v>
      </c>
      <c r="B295" s="200">
        <f>SUM(B288+B289+B290+B291-B292-B293+B294)</f>
        <v>0</v>
      </c>
      <c r="C295" s="197">
        <f>SUM(C288+C289+C290+C291-C292-C293+C294)</f>
        <v>0</v>
      </c>
      <c r="D295" s="197"/>
      <c r="E295" s="200">
        <f>SUM(B295:C295)</f>
        <v>0</v>
      </c>
      <c r="F295" s="97"/>
      <c r="G295" s="286"/>
      <c r="H295" s="287"/>
      <c r="I295" s="287"/>
      <c r="J295" s="287"/>
      <c r="K295" s="287"/>
      <c r="L295" s="287"/>
      <c r="M295" s="287"/>
      <c r="N295" s="287"/>
      <c r="O295" s="288"/>
      <c r="P295" s="44"/>
      <c r="R295"/>
      <c r="S295"/>
      <c r="T295"/>
      <c r="U295" s="41" t="e">
        <f>((F286-((E297*F286+C298+D298)-E297)/E297))*E295</f>
        <v>#VALUE!</v>
      </c>
      <c r="V295" t="e">
        <f>H287*E295</f>
        <v>#VALUE!</v>
      </c>
      <c r="W295" s="5">
        <f>IFERROR(IF(E295=0,0,E295*H286),0)</f>
        <v>0</v>
      </c>
      <c r="X295" s="184">
        <f>IF(E295=0,0,E295*F285)</f>
        <v>0</v>
      </c>
      <c r="Y295" s="184" t="e">
        <f t="shared" si="40"/>
        <v>#VALUE!</v>
      </c>
      <c r="Z295" s="184"/>
      <c r="AA295" t="s">
        <v>209</v>
      </c>
      <c r="AB295"/>
      <c r="AC295"/>
      <c r="AD295" t="s">
        <v>172</v>
      </c>
      <c r="AE295" t="s">
        <v>163</v>
      </c>
      <c r="AF295" t="s">
        <v>171</v>
      </c>
      <c r="AG295" s="84" t="str">
        <f>""</f>
        <v/>
      </c>
      <c r="AH295" s="184" t="str">
        <f>IF(NOT(ISERROR(MATCH("Selvfinansieret",B284,0))),"",IF(NOT(ISERROR(MATCH(B284,{"ABER"},0))),AE295,IF(NOT(ISERROR(MATCH(B284,{"GBER"},0))),AF295,IF(NOT(ISERROR(MATCH(B284,{"FIBER"},0))),AG295,IF(NOT(ISERROR(MATCH(B284,{"Ej statsstøtte"},0))),AD295,"")))))</f>
        <v/>
      </c>
      <c r="AI295" s="83" t="s">
        <v>127</v>
      </c>
    </row>
    <row r="296" spans="1:36" ht="15.75" thickBot="1">
      <c r="A296" s="33" t="s">
        <v>1</v>
      </c>
      <c r="B296" s="198">
        <f>IFERROR(IF(E296=0,0,Y296),0)</f>
        <v>0</v>
      </c>
      <c r="C296" s="196">
        <f>IFERROR(E296-B296,0)</f>
        <v>0</v>
      </c>
      <c r="D296" s="196"/>
      <c r="E296" s="216"/>
      <c r="F296" s="96"/>
      <c r="G296" s="286"/>
      <c r="H296" s="287"/>
      <c r="I296" s="287"/>
      <c r="J296" s="287"/>
      <c r="K296" s="287"/>
      <c r="L296" s="287"/>
      <c r="M296" s="287"/>
      <c r="N296" s="287"/>
      <c r="O296" s="288"/>
      <c r="P296" s="190"/>
      <c r="R296"/>
      <c r="S296"/>
      <c r="T296"/>
      <c r="U296" s="41" t="e">
        <f>((F286-((E297*F286+C298+D298)-E297)/E297))*E296</f>
        <v>#VALUE!</v>
      </c>
      <c r="V296" t="e">
        <f>H287*E296</f>
        <v>#VALUE!</v>
      </c>
      <c r="W296" s="5">
        <f>IFERROR(IF(E296=0,0,E296*H286),0)</f>
        <v>0</v>
      </c>
      <c r="X296" s="184">
        <f>IF(E296=0,0,E296*F285)</f>
        <v>0</v>
      </c>
      <c r="Y296" s="184">
        <f t="shared" si="40"/>
        <v>0</v>
      </c>
      <c r="Z296" s="184"/>
      <c r="AA296" s="40"/>
      <c r="AB296" s="41"/>
      <c r="AC296"/>
      <c r="AD296" t="s">
        <v>163</v>
      </c>
      <c r="AE296" t="s">
        <v>164</v>
      </c>
      <c r="AF296" t="s">
        <v>172</v>
      </c>
      <c r="AG296" s="84" t="str">
        <f>""</f>
        <v/>
      </c>
      <c r="AH296" s="184" t="str">
        <f>IF(NOT(ISERROR(MATCH("Selvfinansieret",B284,0))),"",IF(NOT(ISERROR(MATCH(B284,{"ABER"},0))),AE296,IF(NOT(ISERROR(MATCH(B284,{"GBER"},0))),AF296,IF(NOT(ISERROR(MATCH(B284,{"FIBER"},0))),AG296,IF(NOT(ISERROR(MATCH(B284,{"Ej statsstøtte"},0))),AD296,"")))))</f>
        <v/>
      </c>
      <c r="AI296" s="83" t="s">
        <v>128</v>
      </c>
    </row>
    <row r="297" spans="1:36" ht="15.75" thickBot="1">
      <c r="A297" s="167" t="s">
        <v>0</v>
      </c>
      <c r="B297" s="248">
        <f>IF(B295+B296&lt;=0,0,B295+B296)</f>
        <v>0</v>
      </c>
      <c r="C297" s="248">
        <f>IF(C295+C296-C298&lt;=0,0,C295+C296-C298)</f>
        <v>0</v>
      </c>
      <c r="D297" s="276"/>
      <c r="E297" s="201">
        <f>SUM(E288+E289+E290+E291-E292-E293+E294)+E296</f>
        <v>0</v>
      </c>
      <c r="F297" s="168"/>
      <c r="G297" s="289"/>
      <c r="H297" s="290"/>
      <c r="I297" s="290"/>
      <c r="J297" s="290"/>
      <c r="K297" s="290"/>
      <c r="L297" s="290"/>
      <c r="M297" s="290"/>
      <c r="N297" s="290"/>
      <c r="O297" s="291"/>
      <c r="P297" s="44"/>
      <c r="R297"/>
      <c r="S297"/>
      <c r="T297"/>
      <c r="U297" s="41" t="e">
        <f>((F286-((E297*F286+C298+D298)-E297)/E297))*E297</f>
        <v>#VALUE!</v>
      </c>
      <c r="V297" t="e">
        <f>H287*E297</f>
        <v>#VALUE!</v>
      </c>
      <c r="W297" s="5">
        <f>IFERROR(IF(E297=0,0,E297*H286),0)</f>
        <v>0</v>
      </c>
      <c r="Y297" s="184">
        <f t="shared" si="40"/>
        <v>0</v>
      </c>
      <c r="Z297" s="184"/>
      <c r="AA297" s="182"/>
      <c r="AB297" s="182"/>
      <c r="AC297"/>
      <c r="AD297" t="s">
        <v>164</v>
      </c>
      <c r="AE297" s="84" t="str">
        <f>""</f>
        <v/>
      </c>
      <c r="AF297" t="s">
        <v>161</v>
      </c>
      <c r="AG297" s="84" t="str">
        <f>""</f>
        <v/>
      </c>
      <c r="AH297" s="184" t="str">
        <f>IF(NOT(ISERROR(MATCH("Selvfinansieret",B284,0))),"",IF(NOT(ISERROR(MATCH(B284,{"ABER"},0))),AE297,IF(NOT(ISERROR(MATCH(B284,{"GBER"},0))),AF297,IF(NOT(ISERROR(MATCH(B284,{"FIBER"},0))),AG297,IF(NOT(ISERROR(MATCH(B284,{"Ej statsstøtte"},0))),AD297,"")))))</f>
        <v/>
      </c>
      <c r="AI297" s="41" t="s">
        <v>185</v>
      </c>
    </row>
    <row r="298" spans="1:36" s="24" customFormat="1" ht="15">
      <c r="A298" s="169" t="s">
        <v>151</v>
      </c>
      <c r="B298" s="247">
        <f>B297</f>
        <v>0</v>
      </c>
      <c r="C298" s="281"/>
      <c r="D298" s="274"/>
      <c r="E298" s="247">
        <f>SUM(B288+B289+B290+B291-B292-B293+B294)</f>
        <v>0</v>
      </c>
      <c r="F298" s="187"/>
      <c r="G298" s="166"/>
      <c r="H298" s="166"/>
      <c r="I298" s="166"/>
      <c r="J298" s="166"/>
      <c r="K298" s="166"/>
      <c r="L298" s="166"/>
      <c r="M298" s="166"/>
      <c r="N298" s="166"/>
      <c r="O298" s="166"/>
      <c r="P298" s="44"/>
      <c r="Q298"/>
      <c r="R298"/>
      <c r="S298"/>
      <c r="T298"/>
      <c r="U298"/>
      <c r="V298"/>
      <c r="W298"/>
      <c r="X298"/>
      <c r="Y298" s="184"/>
      <c r="Z298" s="184"/>
      <c r="AA298" s="78"/>
      <c r="AB298" s="183"/>
      <c r="AC298" s="41"/>
      <c r="AD298" t="s">
        <v>174</v>
      </c>
      <c r="AE298" s="5" t="str">
        <f>""</f>
        <v/>
      </c>
      <c r="AF298" s="84" t="s">
        <v>173</v>
      </c>
      <c r="AG298" s="84" t="str">
        <f>""</f>
        <v/>
      </c>
      <c r="AH298" s="184" t="str">
        <f>IF(NOT(ISERROR(MATCH("Selvfinansieret",B284,0))),"",IF(NOT(ISERROR(MATCH(B284,{"ABER"},0))),AE298,IF(NOT(ISERROR(MATCH(B284,{"GBER"},0))),AF298,IF(NOT(ISERROR(MATCH(B284,{"FIBER"},0))),AG298,IF(NOT(ISERROR(MATCH(B284,{"Ej statsstøtte"},0))),AD298,"")))))</f>
        <v/>
      </c>
      <c r="AI298" t="s">
        <v>212</v>
      </c>
      <c r="AJ298" s="5"/>
    </row>
    <row r="299" spans="1:36" s="24" customFormat="1" ht="15">
      <c r="A299" s="209"/>
      <c r="B299" s="210"/>
      <c r="C299" s="210"/>
      <c r="D299" s="210"/>
      <c r="E299" s="203"/>
      <c r="F299" s="165"/>
      <c r="G299" s="166"/>
      <c r="H299" s="166"/>
      <c r="I299" s="166"/>
      <c r="J299" s="166"/>
      <c r="K299" s="166"/>
      <c r="L299" s="166"/>
      <c r="M299" s="166"/>
      <c r="N299" s="166"/>
      <c r="O299" s="166"/>
      <c r="P299" s="44"/>
      <c r="Q299"/>
      <c r="R299"/>
      <c r="S299"/>
      <c r="T299"/>
      <c r="U299"/>
      <c r="V299"/>
      <c r="W299"/>
      <c r="X299"/>
      <c r="Y299" s="184"/>
      <c r="Z299" s="184"/>
      <c r="AA299" s="184"/>
      <c r="AD299" t="s">
        <v>187</v>
      </c>
      <c r="AE299" s="24" t="str">
        <f>""</f>
        <v/>
      </c>
      <c r="AF299" s="24" t="str">
        <f>""</f>
        <v/>
      </c>
      <c r="AG299" s="84" t="str">
        <f>""</f>
        <v/>
      </c>
      <c r="AH299" s="184" t="str">
        <f>IF(NOT(ISERROR(MATCH("Selvfinansieret",B284,0))),"",IF(NOT(ISERROR(MATCH(B284,{"ABER"},0))),AE299,IF(NOT(ISERROR(MATCH(B284,{"GBER"},0))),AF299,IF(NOT(ISERROR(MATCH(B284,{"FIBER"},0))),AG299,IF(NOT(ISERROR(MATCH(B284,{"Ej statsstøtte"},0))),AD299,"")))))</f>
        <v/>
      </c>
    </row>
    <row r="300" spans="1:36" s="24" customFormat="1" ht="15">
      <c r="A300" s="163"/>
      <c r="B300" s="164"/>
      <c r="C300" s="164"/>
      <c r="D300" s="164"/>
      <c r="E300" s="192" t="s">
        <v>183</v>
      </c>
      <c r="F300" s="193" t="str">
        <f>F285</f>
        <v/>
      </c>
      <c r="G300" s="165"/>
      <c r="H300" s="166"/>
      <c r="I300" s="166"/>
      <c r="J300" s="166"/>
      <c r="K300" s="166"/>
      <c r="L300" s="166"/>
      <c r="M300" s="166"/>
      <c r="N300" s="166"/>
      <c r="O300" s="166"/>
      <c r="P300" s="166"/>
      <c r="Q300" s="44"/>
      <c r="R300"/>
      <c r="S300"/>
      <c r="T300"/>
      <c r="U300"/>
      <c r="V300"/>
      <c r="W300"/>
      <c r="X300"/>
      <c r="Y300"/>
      <c r="Z300" s="184"/>
      <c r="AA300" s="5"/>
      <c r="AB300" s="5"/>
      <c r="AC300" s="5"/>
    </row>
    <row r="301" spans="1:36" s="24" customFormat="1" ht="30">
      <c r="A301" s="163"/>
      <c r="B301" s="164"/>
      <c r="C301" s="164"/>
      <c r="D301" s="164"/>
      <c r="E301" s="244" t="s">
        <v>215</v>
      </c>
      <c r="F301" s="193" t="str">
        <f>IFERROR(B297/E297,"")</f>
        <v/>
      </c>
      <c r="G301" s="165"/>
      <c r="H301" s="166"/>
      <c r="I301" s="166"/>
      <c r="J301" s="166"/>
      <c r="K301" s="166"/>
      <c r="L301" s="166"/>
      <c r="M301" s="166"/>
      <c r="N301" s="166"/>
      <c r="O301" s="166"/>
      <c r="P301" s="166"/>
      <c r="Q301" s="44"/>
      <c r="R301"/>
      <c r="S301"/>
      <c r="T301"/>
      <c r="U301"/>
      <c r="V301"/>
      <c r="W301"/>
      <c r="X301"/>
      <c r="Y301"/>
      <c r="Z301" s="184"/>
      <c r="AA301" s="5"/>
      <c r="AB301" s="5"/>
      <c r="AC301" s="5"/>
    </row>
    <row r="302" spans="1:36" ht="15">
      <c r="A302" s="34"/>
      <c r="B302" s="35"/>
      <c r="C302" s="35"/>
      <c r="D302" s="35"/>
      <c r="E302" s="36" t="s">
        <v>69</v>
      </c>
      <c r="F302" s="99">
        <f>IF(NOT(ISERROR(MATCH("Ej statsstøtte",B284,0))),0,IFERROR(E296/E295,0))</f>
        <v>0</v>
      </c>
      <c r="G302" s="242"/>
      <c r="H302" s="4"/>
      <c r="I302" s="4"/>
      <c r="J302" s="4"/>
      <c r="K302" s="4"/>
      <c r="L302" s="4"/>
      <c r="M302" s="4"/>
      <c r="N302" s="4"/>
      <c r="O302" s="4"/>
      <c r="P302" s="4"/>
      <c r="R302"/>
      <c r="S302"/>
      <c r="T302"/>
      <c r="U302"/>
      <c r="W302"/>
      <c r="Y302"/>
    </row>
    <row r="303" spans="1:36" ht="15">
      <c r="A303" s="74" t="s">
        <v>79</v>
      </c>
      <c r="B303" s="75">
        <f>IFERROR(E297/$E$15,0)</f>
        <v>0</v>
      </c>
      <c r="C303" s="35"/>
      <c r="D303" s="35"/>
      <c r="E303" s="50" t="s">
        <v>70</v>
      </c>
      <c r="F303" s="99">
        <f>IFERROR(E296/E288,0)</f>
        <v>0</v>
      </c>
      <c r="H303" s="4"/>
      <c r="I303" s="4"/>
      <c r="J303" s="4"/>
      <c r="K303" s="4"/>
      <c r="L303" s="4"/>
      <c r="M303" s="4"/>
      <c r="N303" s="4"/>
      <c r="O303" s="4"/>
      <c r="P303" s="4"/>
      <c r="R303"/>
      <c r="S303"/>
      <c r="T303"/>
      <c r="U303"/>
      <c r="W303"/>
      <c r="Y303"/>
    </row>
    <row r="304" spans="1:36" ht="15">
      <c r="A304" s="73"/>
      <c r="B304" s="76"/>
      <c r="E304" s="50"/>
      <c r="H304" s="4"/>
      <c r="I304" s="4"/>
      <c r="J304" s="4"/>
      <c r="K304" s="4"/>
      <c r="L304" s="4"/>
      <c r="M304" s="4"/>
      <c r="N304" s="4"/>
      <c r="O304" s="4"/>
      <c r="P304" s="4"/>
      <c r="R304"/>
      <c r="S304"/>
      <c r="T304"/>
      <c r="U304"/>
      <c r="W304"/>
      <c r="Y304"/>
      <c r="AD304"/>
    </row>
    <row r="305" spans="1:36" ht="15">
      <c r="A305" s="29" t="s">
        <v>34</v>
      </c>
      <c r="B305" s="1"/>
      <c r="C305" s="206" t="s">
        <v>60</v>
      </c>
      <c r="D305" s="206"/>
      <c r="E305" s="30" t="s">
        <v>37</v>
      </c>
      <c r="F305" s="204"/>
      <c r="G305" s="184"/>
      <c r="H305" s="205"/>
      <c r="I305" s="207"/>
      <c r="J305" s="184"/>
      <c r="K305" s="184"/>
      <c r="L305" s="184"/>
      <c r="M305" s="184"/>
      <c r="R305" s="48"/>
      <c r="S305" s="79"/>
      <c r="T305" s="183"/>
      <c r="W305" s="5"/>
      <c r="X305" s="83"/>
      <c r="AA305" s="184" t="str">
        <f>IF(NOT(ISERROR(MATCH("Selvfinansieret",B306,0))),"",IF(NOT(ISERROR(MATCH(B306,{"ABER"},0))),IF(X305=0,"",X305),IF(NOT(ISERROR(MATCH(B306,{"GEBER"},0))),IF(AG320=0,"",AG320),IF(NOT(ISERROR(MATCH(B306,{"FIBER"},0))),IF(Z305=0,"",Z305),""))))</f>
        <v/>
      </c>
      <c r="AF305" s="184"/>
    </row>
    <row r="306" spans="1:36" ht="15">
      <c r="A306" s="29" t="s">
        <v>207</v>
      </c>
      <c r="B306" s="31"/>
      <c r="C306" s="206"/>
      <c r="D306" s="206"/>
      <c r="E306" s="30" t="s">
        <v>177</v>
      </c>
      <c r="F306" s="31" t="str">
        <f>IF(ISBLANK($F$19),"Projektform skal vælges ved hovedansøger",$F$19)</f>
        <v>Projektform skal vælges ved hovedansøger</v>
      </c>
      <c r="G306" s="184"/>
      <c r="H306" s="205"/>
      <c r="I306" s="207"/>
      <c r="J306" s="184"/>
      <c r="K306" s="184"/>
      <c r="L306" s="184"/>
      <c r="M306" s="184"/>
      <c r="R306" s="48"/>
      <c r="S306" s="79"/>
      <c r="T306" s="83"/>
      <c r="W306" s="5"/>
      <c r="X306" s="83"/>
      <c r="Y306" s="84"/>
      <c r="AA306" s="184"/>
      <c r="AF306" s="184"/>
    </row>
    <row r="307" spans="1:36" ht="30">
      <c r="A307" s="30" t="s">
        <v>35</v>
      </c>
      <c r="B307" s="31"/>
      <c r="C307" s="30"/>
      <c r="D307" s="30"/>
      <c r="E307" s="217" t="s">
        <v>36</v>
      </c>
      <c r="F307" s="218" t="str">
        <f>IFERROR(IF(NOT(ISERROR(MATCH(B306,{"ABER"},0))),INDEX(ABER_Tilskudsprocent_liste[#All],MATCH(B307,ABER_Tilskudsprocent_liste[[#All],[Typer af projekter og aktiviteter/ virksomhedsstørrelse]],0),MATCH(AA309,ABER_Tilskudsprocent_liste[#Headers],0)),IF(NOT(ISERROR(MATCH(B306,{"GBER"},0))),INDEX(GEBER_Tilskudsprocent_liste[#All],MATCH(B307,GEBER_Tilskudsprocent_liste[[#All],[Typer af projekter og aktiviteter/ virksomhedsstørrelse]],0),MATCH(AA309,GEBER_Tilskudsprocent_liste[#Headers],0)),IF(NOT(ISERROR(MATCH(B306,{"FIBER"},0))),INDEX(FIBER_Tilskudsprocent_liste[#All],MATCH(B307,FIBER_Tilskudsprocent_liste[[#All],[Typer af projekter og aktiviteter/ virksomhedsstørrelse]],0),MATCH(AA309,FIBER_Tilskudsprocent_liste[#Headers],0)),""))),"")</f>
        <v/>
      </c>
      <c r="G307" s="217" t="s">
        <v>213</v>
      </c>
      <c r="H307" s="249" t="s">
        <v>218</v>
      </c>
      <c r="I307" s="250"/>
      <c r="J307" s="251" t="s">
        <v>221</v>
      </c>
      <c r="K307" s="251"/>
      <c r="L307" s="184"/>
      <c r="M307" s="184"/>
      <c r="R307" s="49"/>
      <c r="S307" s="80"/>
      <c r="T307" s="83"/>
      <c r="W307" s="5"/>
      <c r="X307" s="186"/>
      <c r="AB307" s="83"/>
      <c r="AF307" s="184"/>
    </row>
    <row r="308" spans="1:36" ht="15">
      <c r="A308" s="29"/>
      <c r="B308" s="30"/>
      <c r="C308" s="30"/>
      <c r="D308" s="30"/>
      <c r="E308" s="217"/>
      <c r="F308" s="255" t="str">
        <f>IFERROR(IF(NOT(ISERROR(MATCH(B306,{"ABER"},0))),INDEX(ABER_Tilskudsprocent_liste[#All],MATCH(B307,ABER_Tilskudsprocent_liste[[#All],[Typer af projekter og aktiviteter/ virksomhedsstørrelse]],0),MATCH(AA309,ABER_Tilskudsprocent_liste[#Headers],0)),IF(NOT(ISERROR(MATCH(B306,{"GBER"},0))),INDEX(GEBER_Tilskudsprocent_liste[#All],MATCH(B307,GEBER_Tilskudsprocent_liste[[#All],[Typer af projekter og aktiviteter/ virksomhedsstørrelse]],0),MATCH(AA309,GEBER_Tilskudsprocent_liste[#Headers],0)),IF(NOT(ISERROR(MATCH(B306,{"FIBER"},0))),INDEX(FIBER_Tilskudsprocent_liste[#All],MATCH(B307,FIBER_Tilskudsprocent_liste[[#All],[Typer af projekter og aktiviteter/ virksomhedsstørrelse]],0),MATCH(AA309,FIBER_Tilskudsprocent_liste[#Headers],0)),""))),"")</f>
        <v/>
      </c>
      <c r="G308" s="252"/>
      <c r="H308" s="251" t="str">
        <f>IFERROR(IF(E319*(1-F308)-C320&lt;0,F308-((E319*F308+C320)-E319)/E319,""),"")</f>
        <v/>
      </c>
      <c r="I308" s="251" t="str">
        <f>IFERROR(IF(D320&lt;&gt;0,IF(D320=E319,0,IF(C320&gt;0,(F308-D320/E319)-H308,"HA")),IF(E319*(1-F308)-C320&lt;0,((F308-((E319*F308+C320+D320)-E319)/E319)),"")),"")</f>
        <v/>
      </c>
      <c r="J308" s="253" t="e">
        <f>I308-H309</f>
        <v>#VALUE!</v>
      </c>
      <c r="K308" s="251"/>
      <c r="L308" s="184"/>
      <c r="M308" s="184"/>
      <c r="R308" s="49"/>
      <c r="S308" s="80"/>
      <c r="T308" s="83"/>
      <c r="U308" s="41" t="s">
        <v>220</v>
      </c>
      <c r="V308" t="s">
        <v>219</v>
      </c>
      <c r="W308" s="184" t="s">
        <v>217</v>
      </c>
      <c r="X308" s="184" t="s">
        <v>216</v>
      </c>
      <c r="Y308" s="184" t="s">
        <v>182</v>
      </c>
      <c r="AA308" s="42" t="s">
        <v>179</v>
      </c>
      <c r="AB308" s="46" t="s">
        <v>177</v>
      </c>
      <c r="AC308"/>
    </row>
    <row r="309" spans="1:36" ht="15.75" thickBot="1">
      <c r="A309" s="37"/>
      <c r="B309" s="27" t="s">
        <v>85</v>
      </c>
      <c r="C309" s="27" t="s">
        <v>208</v>
      </c>
      <c r="D309" s="27" t="s">
        <v>214</v>
      </c>
      <c r="E309" s="27" t="s">
        <v>0</v>
      </c>
      <c r="F309" s="28" t="s">
        <v>13</v>
      </c>
      <c r="G309" s="208"/>
      <c r="H309" s="254" t="e">
        <f>(F308-D320/E319)</f>
        <v>#VALUE!</v>
      </c>
      <c r="I309" s="252"/>
      <c r="J309" s="208"/>
      <c r="K309" s="252"/>
      <c r="L309" s="208"/>
      <c r="M309" s="208"/>
      <c r="N309" s="4"/>
      <c r="O309" s="4"/>
      <c r="P309" s="189"/>
      <c r="Q309" s="42"/>
      <c r="R309" s="81"/>
      <c r="S309" s="41"/>
      <c r="T309" s="41"/>
      <c r="U309"/>
      <c r="V309" s="5"/>
      <c r="W309" s="184"/>
      <c r="X309" s="184"/>
      <c r="Z309" s="83"/>
      <c r="AA309" s="40" t="str">
        <f>CONCATENATE(F305," - ",AB309)</f>
        <v xml:space="preserve"> - Projektform skal vælges ved hovedansøger</v>
      </c>
      <c r="AB309" t="str">
        <f>F306</f>
        <v>Projektform skal vælges ved hovedansøger</v>
      </c>
      <c r="AC309"/>
    </row>
    <row r="310" spans="1:36" ht="15" customHeight="1">
      <c r="A310" s="5" t="s">
        <v>82</v>
      </c>
      <c r="B310" s="196">
        <f>IFERROR(IF(E310=0,0,Y310),0)</f>
        <v>0</v>
      </c>
      <c r="C310" s="196">
        <f t="shared" ref="C310:C316" si="41">IFERROR(E310-B310,0)</f>
        <v>0</v>
      </c>
      <c r="D310" s="196"/>
      <c r="E310" s="215"/>
      <c r="F310" s="32"/>
      <c r="G310" s="283"/>
      <c r="H310" s="284"/>
      <c r="I310" s="284"/>
      <c r="J310" s="284"/>
      <c r="K310" s="284"/>
      <c r="L310" s="284"/>
      <c r="M310" s="284"/>
      <c r="N310" s="284"/>
      <c r="O310" s="285"/>
      <c r="P310" s="190"/>
      <c r="Q310" s="45"/>
      <c r="R310" s="78"/>
      <c r="S310" s="41"/>
      <c r="T310" s="41"/>
      <c r="U310" s="41" t="e">
        <f>((F308-((E319*F308+C320)-E319)/E319))*E310</f>
        <v>#VALUE!</v>
      </c>
      <c r="V310" t="e">
        <f>H309*E310</f>
        <v>#VALUE!</v>
      </c>
      <c r="W310" s="5">
        <f>IFERROR(IF(E310=0,0,E310*H308),0)</f>
        <v>0</v>
      </c>
      <c r="X310" s="184">
        <f>IF(E310=0,0,E310*F307)</f>
        <v>0</v>
      </c>
      <c r="Y310" s="184">
        <f>IF(NOT(ISERROR(MATCH("Selvfinansieret",B$306,0))),0,IF(OR(NOT(ISERROR(MATCH("Ej statsstøtte",B$306,0))),NOT(ISERROR(MATCH(B$306,AI316:AI318,0)))),E310,IF(AND(D320=0,C320=0),X310,IF(AND(D320&gt;0,C320=0),V310,IF(AND(D320&gt;0,C320&gt;0,V310=0),0,IF(AND(W310&lt;&gt;0,W310&lt;V310),W310,V310))))))</f>
        <v>0</v>
      </c>
      <c r="AA310" s="40"/>
      <c r="AB310" s="41"/>
      <c r="AC310"/>
      <c r="AE310" s="292" t="s">
        <v>178</v>
      </c>
      <c r="AF310" s="292"/>
      <c r="AG310" s="292"/>
    </row>
    <row r="311" spans="1:36" ht="15">
      <c r="A311" s="5" t="s">
        <v>3</v>
      </c>
      <c r="B311" s="196">
        <f t="shared" ref="B311:B316" si="42">IFERROR(IF(E311=0,0,Y311),0)</f>
        <v>0</v>
      </c>
      <c r="C311" s="196">
        <f t="shared" si="41"/>
        <v>0</v>
      </c>
      <c r="D311" s="196"/>
      <c r="E311" s="215"/>
      <c r="F311" s="95"/>
      <c r="G311" s="286"/>
      <c r="H311" s="287"/>
      <c r="I311" s="287"/>
      <c r="J311" s="287"/>
      <c r="K311" s="287"/>
      <c r="L311" s="287"/>
      <c r="M311" s="287"/>
      <c r="N311" s="287"/>
      <c r="O311" s="288"/>
      <c r="P311" s="190"/>
      <c r="Q311" s="78"/>
      <c r="R311" s="82"/>
      <c r="S311" s="43"/>
      <c r="T311" s="41"/>
      <c r="U311" s="41" t="e">
        <f>((F308-((E319*F308+C320+D320)-E319)/E319))*E311</f>
        <v>#VALUE!</v>
      </c>
      <c r="V311" t="e">
        <f>H309*E311</f>
        <v>#VALUE!</v>
      </c>
      <c r="W311" s="5">
        <f>IFERROR(IF(E311=0,0,E311*H308),0)</f>
        <v>0</v>
      </c>
      <c r="X311" s="184">
        <f>IF(E311=0,0,E311*F307)</f>
        <v>0</v>
      </c>
      <c r="Y311" s="184">
        <f t="shared" ref="Y311:Y319" si="43">IF(NOT(ISERROR(MATCH("Selvfinansieret",B$306,0))),0,IF(OR(NOT(ISERROR(MATCH("Ej statsstøtte",B$306,0))),NOT(ISERROR(MATCH(B$306,AI317:AI319,0)))),E311,IF(AND(D321=0,C321=0),X311,IF(AND(D321&gt;0,C321=0),V311,IF(AND(D321&gt;0,C321&gt;0,V311=0),0,IF(AND(W311&lt;&gt;0,W311&lt;V311),W311,V311))))))</f>
        <v>0</v>
      </c>
      <c r="AA311" s="40"/>
      <c r="AB311" s="41"/>
      <c r="AC311"/>
    </row>
    <row r="312" spans="1:36" ht="15">
      <c r="A312" s="5" t="s">
        <v>84</v>
      </c>
      <c r="B312" s="196">
        <f t="shared" si="42"/>
        <v>0</v>
      </c>
      <c r="C312" s="196">
        <f t="shared" si="41"/>
        <v>0</v>
      </c>
      <c r="D312" s="196"/>
      <c r="E312" s="215"/>
      <c r="F312" s="95"/>
      <c r="G312" s="286"/>
      <c r="H312" s="287"/>
      <c r="I312" s="287"/>
      <c r="J312" s="287"/>
      <c r="K312" s="287"/>
      <c r="L312" s="287"/>
      <c r="M312" s="287"/>
      <c r="N312" s="287"/>
      <c r="O312" s="288"/>
      <c r="P312" s="190"/>
      <c r="Q312" s="78"/>
      <c r="R312" s="82"/>
      <c r="S312" s="43"/>
      <c r="T312" s="41"/>
      <c r="U312" s="41" t="e">
        <f>((F308-((E319*F308+C320+D320)-E319)/E319))*E312</f>
        <v>#VALUE!</v>
      </c>
      <c r="V312" t="e">
        <f>H309*E312</f>
        <v>#VALUE!</v>
      </c>
      <c r="W312" s="5">
        <f>IFERROR(IF(E312=0,0,E312*H308),0)</f>
        <v>0</v>
      </c>
      <c r="X312" s="184">
        <f>IF(E312=0,0,E312*F307)</f>
        <v>0</v>
      </c>
      <c r="Y312" s="184">
        <f t="shared" si="43"/>
        <v>0</v>
      </c>
      <c r="AA312" s="40"/>
      <c r="AB312" s="41"/>
      <c r="AC312"/>
      <c r="AD312" s="50" t="s">
        <v>210</v>
      </c>
      <c r="AE312" s="50" t="s">
        <v>165</v>
      </c>
      <c r="AF312" s="50" t="s">
        <v>186</v>
      </c>
      <c r="AG312" s="50" t="s">
        <v>166</v>
      </c>
      <c r="AH312" s="50" t="s">
        <v>184</v>
      </c>
      <c r="AI312" s="50" t="s">
        <v>188</v>
      </c>
      <c r="AJ312" s="50" t="s">
        <v>211</v>
      </c>
    </row>
    <row r="313" spans="1:36" ht="15">
      <c r="A313" s="5" t="s">
        <v>46</v>
      </c>
      <c r="B313" s="196">
        <f t="shared" si="42"/>
        <v>0</v>
      </c>
      <c r="C313" s="196">
        <f t="shared" si="41"/>
        <v>0</v>
      </c>
      <c r="D313" s="196"/>
      <c r="E313" s="215"/>
      <c r="F313" s="95"/>
      <c r="G313" s="286"/>
      <c r="H313" s="287"/>
      <c r="I313" s="287"/>
      <c r="J313" s="287"/>
      <c r="K313" s="287"/>
      <c r="L313" s="287"/>
      <c r="M313" s="287"/>
      <c r="N313" s="287"/>
      <c r="O313" s="288"/>
      <c r="P313" s="191"/>
      <c r="Q313" s="78"/>
      <c r="R313" s="82"/>
      <c r="S313" s="43"/>
      <c r="T313" s="41"/>
      <c r="U313" s="41" t="e">
        <f>((F308-((E319*F308+C320+D320)-E319)/E319))*E313</f>
        <v>#VALUE!</v>
      </c>
      <c r="V313" t="e">
        <f>H309*E313</f>
        <v>#VALUE!</v>
      </c>
      <c r="W313" s="5">
        <f>IFERROR(IF(E313=0,0,E313*H308),0)</f>
        <v>0</v>
      </c>
      <c r="X313" s="184">
        <f>IF(E313=0,0,E313*F307)</f>
        <v>0</v>
      </c>
      <c r="Y313" s="184">
        <f t="shared" si="43"/>
        <v>0</v>
      </c>
      <c r="AA313" t="s">
        <v>180</v>
      </c>
      <c r="AB313" t="s">
        <v>175</v>
      </c>
      <c r="AC313"/>
      <c r="AD313" t="s">
        <v>159</v>
      </c>
      <c r="AE313" t="s">
        <v>159</v>
      </c>
      <c r="AF313" t="s">
        <v>167</v>
      </c>
      <c r="AG313" s="181" t="s">
        <v>174</v>
      </c>
      <c r="AH313" s="184" t="str">
        <f>IF(NOT(ISERROR(MATCH("Selvfinansieret",B306,0))),"",IF(NOT(ISERROR(MATCH(B306,{"ABER"},0))),AE313,IF(NOT(ISERROR(MATCH(B306,{"GBER"},0))),AF313,IF(NOT(ISERROR(MATCH(B306,{"FIBER"},0))),AG313,IF(NOT(ISERROR(MATCH(B306,{"Ej statsstøtte"},0))),AD313,"")))))</f>
        <v/>
      </c>
      <c r="AI313" s="182" t="s">
        <v>165</v>
      </c>
    </row>
    <row r="314" spans="1:36" ht="15">
      <c r="A314" s="5" t="s">
        <v>2</v>
      </c>
      <c r="B314" s="196">
        <f t="shared" si="42"/>
        <v>0</v>
      </c>
      <c r="C314" s="196">
        <f t="shared" si="41"/>
        <v>0</v>
      </c>
      <c r="D314" s="196"/>
      <c r="E314" s="215"/>
      <c r="F314" s="95"/>
      <c r="G314" s="286"/>
      <c r="H314" s="287"/>
      <c r="I314" s="287"/>
      <c r="J314" s="287"/>
      <c r="K314" s="287"/>
      <c r="L314" s="287"/>
      <c r="M314" s="287"/>
      <c r="N314" s="287"/>
      <c r="O314" s="288"/>
      <c r="P314" s="191"/>
      <c r="Q314" s="78"/>
      <c r="R314" s="82"/>
      <c r="S314" s="43"/>
      <c r="T314" s="41"/>
      <c r="U314" s="41" t="e">
        <f>((F308-((E319*F308+C320+D320)-E319)/E319))*E314</f>
        <v>#VALUE!</v>
      </c>
      <c r="V314" t="e">
        <f>H309*E314</f>
        <v>#VALUE!</v>
      </c>
      <c r="W314" s="5">
        <f>IFERROR(IF(E314=0,0,E314*H308),0)</f>
        <v>0</v>
      </c>
      <c r="X314" s="184">
        <f>IF(E314=0,0,E314*F307)</f>
        <v>0</v>
      </c>
      <c r="Y314" s="184">
        <f t="shared" si="43"/>
        <v>0</v>
      </c>
      <c r="AA314" t="s">
        <v>68</v>
      </c>
      <c r="AB314" t="s">
        <v>176</v>
      </c>
      <c r="AC314"/>
      <c r="AD314" t="s">
        <v>160</v>
      </c>
      <c r="AE314" t="s">
        <v>160</v>
      </c>
      <c r="AF314" t="s">
        <v>168</v>
      </c>
      <c r="AG314" s="181" t="s">
        <v>161</v>
      </c>
      <c r="AH314" s="184" t="str">
        <f>IF(NOT(ISERROR(MATCH("Selvfinansieret",B306,0))),"",IF(NOT(ISERROR(MATCH(B306,{"ABER"},0))),AE314,IF(NOT(ISERROR(MATCH(B306,{"GBER"},0))),AF314,IF(NOT(ISERROR(MATCH(B306,{"FIBER"},0))),AG314,IF(NOT(ISERROR(MATCH(B306,{"Ej statsstøtte"},0))),AD314,"")))))</f>
        <v/>
      </c>
      <c r="AI314" s="183" t="s">
        <v>186</v>
      </c>
    </row>
    <row r="315" spans="1:36" ht="15">
      <c r="A315" s="5" t="s">
        <v>14</v>
      </c>
      <c r="B315" s="196">
        <f t="shared" si="42"/>
        <v>0</v>
      </c>
      <c r="C315" s="196">
        <f t="shared" si="41"/>
        <v>0</v>
      </c>
      <c r="D315" s="196"/>
      <c r="E315" s="215"/>
      <c r="F315" s="95"/>
      <c r="G315" s="286"/>
      <c r="H315" s="287"/>
      <c r="I315" s="287"/>
      <c r="J315" s="287"/>
      <c r="K315" s="287"/>
      <c r="L315" s="287"/>
      <c r="M315" s="287"/>
      <c r="N315" s="287"/>
      <c r="O315" s="288"/>
      <c r="P315" s="190"/>
      <c r="Q315" s="78"/>
      <c r="R315" s="82"/>
      <c r="S315" s="43"/>
      <c r="T315" s="41"/>
      <c r="U315" s="41" t="e">
        <f>((F308-((E319*F308+C320+D320)-E319)/E319))*E315</f>
        <v>#VALUE!</v>
      </c>
      <c r="V315" t="e">
        <f>H309*E315</f>
        <v>#VALUE!</v>
      </c>
      <c r="W315" s="5">
        <f>IFERROR(IF(E315=0,0,E315*H308),0)</f>
        <v>0</v>
      </c>
      <c r="X315" s="184">
        <f>IF(E315=0,0,E315*F307)</f>
        <v>0</v>
      </c>
      <c r="Y315" s="184">
        <f t="shared" si="43"/>
        <v>0</v>
      </c>
      <c r="Z315" s="184"/>
      <c r="AA315" t="s">
        <v>181</v>
      </c>
      <c r="AB315"/>
      <c r="AC315"/>
      <c r="AD315" t="s">
        <v>161</v>
      </c>
      <c r="AE315" t="s">
        <v>161</v>
      </c>
      <c r="AF315" t="s">
        <v>169</v>
      </c>
      <c r="AG315" s="241" t="s">
        <v>187</v>
      </c>
      <c r="AH315" s="184" t="str">
        <f>IF(NOT(ISERROR(MATCH("Selvfinansieret",B306,0))),"",IF(NOT(ISERROR(MATCH(B306,{"ABER"},0))),AE315,IF(NOT(ISERROR(MATCH(B306,{"GBER"},0))),AF315,IF(NOT(ISERROR(MATCH(B306,{"FIBER"},0))),AG315,IF(NOT(ISERROR(MATCH(B306,{"Ej statsstøtte"},0))),AD315,"")))))</f>
        <v/>
      </c>
      <c r="AI315" s="183" t="s">
        <v>166</v>
      </c>
    </row>
    <row r="316" spans="1:36" ht="15.75" thickBot="1">
      <c r="A316" s="26" t="s">
        <v>83</v>
      </c>
      <c r="B316" s="196">
        <f t="shared" si="42"/>
        <v>0</v>
      </c>
      <c r="C316" s="196">
        <f t="shared" si="41"/>
        <v>0</v>
      </c>
      <c r="D316" s="196"/>
      <c r="E316" s="216"/>
      <c r="F316" s="95"/>
      <c r="G316" s="287"/>
      <c r="H316" s="287"/>
      <c r="I316" s="287"/>
      <c r="J316" s="287"/>
      <c r="K316" s="287"/>
      <c r="L316" s="287"/>
      <c r="M316" s="287"/>
      <c r="N316" s="287"/>
      <c r="O316" s="288"/>
      <c r="P316" s="190"/>
      <c r="Q316" s="78"/>
      <c r="R316" s="82"/>
      <c r="S316" s="43"/>
      <c r="T316" s="41"/>
      <c r="U316" s="41" t="e">
        <f>((F308-((E319*F308+C320+D320)-E319)/E319))*E316</f>
        <v>#VALUE!</v>
      </c>
      <c r="V316" t="e">
        <f>H309*E316</f>
        <v>#VALUE!</v>
      </c>
      <c r="W316" s="5">
        <f>IFERROR(IF(E316=0,0,E316*H308),0)</f>
        <v>0</v>
      </c>
      <c r="X316" s="184">
        <f>IF(E316=0,0,E316*F307)</f>
        <v>0</v>
      </c>
      <c r="Y316" s="184">
        <f t="shared" si="43"/>
        <v>0</v>
      </c>
      <c r="Z316" s="184"/>
      <c r="AA316" t="s">
        <v>87</v>
      </c>
      <c r="AB316"/>
      <c r="AC316"/>
      <c r="AD316" t="s">
        <v>162</v>
      </c>
      <c r="AE316" t="s">
        <v>162</v>
      </c>
      <c r="AF316" t="s">
        <v>170</v>
      </c>
      <c r="AG316" s="84" t="str">
        <f>""</f>
        <v/>
      </c>
      <c r="AH316" s="184" t="str">
        <f>IF(NOT(ISERROR(MATCH("Selvfinansieret",B306,0))),"",IF(NOT(ISERROR(MATCH(B306,{"ABER"},0))),AE316,IF(NOT(ISERROR(MATCH(B306,{"GBER"},0))),AF316,IF(NOT(ISERROR(MATCH(B306,{"FIBER"},0))),AG316,IF(NOT(ISERROR(MATCH(B306,{"Ej statsstøtte"},0))),AD316,"")))))</f>
        <v/>
      </c>
      <c r="AI316" s="83" t="s">
        <v>126</v>
      </c>
    </row>
    <row r="317" spans="1:36" ht="15">
      <c r="A317" s="98" t="s">
        <v>31</v>
      </c>
      <c r="B317" s="200">
        <f>SUM(B310+B311+B312+B313-B314-B315+B316)</f>
        <v>0</v>
      </c>
      <c r="C317" s="197">
        <f>SUM(C310+C311+C312+C313-C314-C315+C316)</f>
        <v>0</v>
      </c>
      <c r="D317" s="197"/>
      <c r="E317" s="200">
        <f>SUM(B317:C317)</f>
        <v>0</v>
      </c>
      <c r="F317" s="97"/>
      <c r="G317" s="286"/>
      <c r="H317" s="287"/>
      <c r="I317" s="287"/>
      <c r="J317" s="287"/>
      <c r="K317" s="287"/>
      <c r="L317" s="287"/>
      <c r="M317" s="287"/>
      <c r="N317" s="287"/>
      <c r="O317" s="288"/>
      <c r="P317" s="44"/>
      <c r="R317"/>
      <c r="S317"/>
      <c r="T317"/>
      <c r="U317" s="41" t="e">
        <f>((F308-((E319*F308+C320+D320)-E319)/E319))*E317</f>
        <v>#VALUE!</v>
      </c>
      <c r="V317" t="e">
        <f>H309*E317</f>
        <v>#VALUE!</v>
      </c>
      <c r="W317" s="5">
        <f>IFERROR(IF(E317=0,0,E317*H308),0)</f>
        <v>0</v>
      </c>
      <c r="X317" s="184">
        <f>IF(E317=0,0,E317*F307)</f>
        <v>0</v>
      </c>
      <c r="Y317" s="184" t="e">
        <f t="shared" si="43"/>
        <v>#VALUE!</v>
      </c>
      <c r="Z317" s="184"/>
      <c r="AA317" t="s">
        <v>209</v>
      </c>
      <c r="AB317"/>
      <c r="AC317"/>
      <c r="AD317" t="s">
        <v>172</v>
      </c>
      <c r="AE317" t="s">
        <v>163</v>
      </c>
      <c r="AF317" t="s">
        <v>171</v>
      </c>
      <c r="AG317" s="84" t="str">
        <f>""</f>
        <v/>
      </c>
      <c r="AH317" s="184" t="str">
        <f>IF(NOT(ISERROR(MATCH("Selvfinansieret",B306,0))),"",IF(NOT(ISERROR(MATCH(B306,{"ABER"},0))),AE317,IF(NOT(ISERROR(MATCH(B306,{"GBER"},0))),AF317,IF(NOT(ISERROR(MATCH(B306,{"FIBER"},0))),AG317,IF(NOT(ISERROR(MATCH(B306,{"Ej statsstøtte"},0))),AD317,"")))))</f>
        <v/>
      </c>
      <c r="AI317" s="83" t="s">
        <v>127</v>
      </c>
    </row>
    <row r="318" spans="1:36" ht="15.75" thickBot="1">
      <c r="A318" s="33" t="s">
        <v>1</v>
      </c>
      <c r="B318" s="198">
        <f>IFERROR(IF(E318=0,0,Y318),0)</f>
        <v>0</v>
      </c>
      <c r="C318" s="196">
        <f>IFERROR(E318-B318,0)</f>
        <v>0</v>
      </c>
      <c r="D318" s="196"/>
      <c r="E318" s="216"/>
      <c r="F318" s="96"/>
      <c r="G318" s="286"/>
      <c r="H318" s="287"/>
      <c r="I318" s="287"/>
      <c r="J318" s="287"/>
      <c r="K318" s="287"/>
      <c r="L318" s="287"/>
      <c r="M318" s="287"/>
      <c r="N318" s="287"/>
      <c r="O318" s="288"/>
      <c r="P318" s="190"/>
      <c r="R318"/>
      <c r="S318"/>
      <c r="T318"/>
      <c r="U318" s="41" t="e">
        <f>((F308-((E319*F308+C320+D320)-E319)/E319))*E318</f>
        <v>#VALUE!</v>
      </c>
      <c r="V318" t="e">
        <f>H309*E318</f>
        <v>#VALUE!</v>
      </c>
      <c r="W318" s="5">
        <f>IFERROR(IF(E318=0,0,E318*H308),0)</f>
        <v>0</v>
      </c>
      <c r="X318" s="184">
        <f>IF(E318=0,0,E318*F307)</f>
        <v>0</v>
      </c>
      <c r="Y318" s="184">
        <f t="shared" si="43"/>
        <v>0</v>
      </c>
      <c r="Z318" s="184"/>
      <c r="AA318" s="40"/>
      <c r="AB318" s="41"/>
      <c r="AC318"/>
      <c r="AD318" t="s">
        <v>163</v>
      </c>
      <c r="AE318" t="s">
        <v>164</v>
      </c>
      <c r="AF318" t="s">
        <v>172</v>
      </c>
      <c r="AG318" s="84" t="str">
        <f>""</f>
        <v/>
      </c>
      <c r="AH318" s="184" t="str">
        <f>IF(NOT(ISERROR(MATCH("Selvfinansieret",B306,0))),"",IF(NOT(ISERROR(MATCH(B306,{"ABER"},0))),AE318,IF(NOT(ISERROR(MATCH(B306,{"GBER"},0))),AF318,IF(NOT(ISERROR(MATCH(B306,{"FIBER"},0))),AG318,IF(NOT(ISERROR(MATCH(B306,{"Ej statsstøtte"},0))),AD318,"")))))</f>
        <v/>
      </c>
      <c r="AI318" s="83" t="s">
        <v>128</v>
      </c>
    </row>
    <row r="319" spans="1:36" ht="15.75" thickBot="1">
      <c r="A319" s="167" t="s">
        <v>0</v>
      </c>
      <c r="B319" s="248">
        <f>IF(B317+B318&lt;=0,0,B317+B318)</f>
        <v>0</v>
      </c>
      <c r="C319" s="248">
        <f>IF(C317+C318-C320&lt;=0,0,C317+C318-C320)</f>
        <v>0</v>
      </c>
      <c r="D319" s="276"/>
      <c r="E319" s="201">
        <f>SUM(E310+E311+E312+E313-E314-E315+E316)+E318</f>
        <v>0</v>
      </c>
      <c r="F319" s="168"/>
      <c r="G319" s="289"/>
      <c r="H319" s="290"/>
      <c r="I319" s="290"/>
      <c r="J319" s="290"/>
      <c r="K319" s="290"/>
      <c r="L319" s="290"/>
      <c r="M319" s="290"/>
      <c r="N319" s="290"/>
      <c r="O319" s="291"/>
      <c r="P319" s="44"/>
      <c r="R319"/>
      <c r="S319"/>
      <c r="T319"/>
      <c r="U319" s="41" t="e">
        <f>((F308-((E319*F308+C320+D320)-E319)/E319))*E319</f>
        <v>#VALUE!</v>
      </c>
      <c r="V319" t="e">
        <f>H309*E319</f>
        <v>#VALUE!</v>
      </c>
      <c r="W319" s="5">
        <f>IFERROR(IF(E319=0,0,E319*H308),0)</f>
        <v>0</v>
      </c>
      <c r="Y319" s="184">
        <f t="shared" si="43"/>
        <v>0</v>
      </c>
      <c r="Z319" s="184"/>
      <c r="AA319" s="182"/>
      <c r="AB319" s="182"/>
      <c r="AC319"/>
      <c r="AD319" t="s">
        <v>164</v>
      </c>
      <c r="AE319" s="84" t="str">
        <f>""</f>
        <v/>
      </c>
      <c r="AF319" t="s">
        <v>161</v>
      </c>
      <c r="AG319" s="84" t="str">
        <f>""</f>
        <v/>
      </c>
      <c r="AH319" s="184" t="str">
        <f>IF(NOT(ISERROR(MATCH("Selvfinansieret",B306,0))),"",IF(NOT(ISERROR(MATCH(B306,{"ABER"},0))),AE319,IF(NOT(ISERROR(MATCH(B306,{"GBER"},0))),AF319,IF(NOT(ISERROR(MATCH(B306,{"FIBER"},0))),AG319,IF(NOT(ISERROR(MATCH(B306,{"Ej statsstøtte"},0))),AD319,"")))))</f>
        <v/>
      </c>
      <c r="AI319" s="41" t="s">
        <v>185</v>
      </c>
    </row>
    <row r="320" spans="1:36" s="24" customFormat="1" ht="15">
      <c r="A320" s="169" t="s">
        <v>151</v>
      </c>
      <c r="B320" s="247">
        <f>B319</f>
        <v>0</v>
      </c>
      <c r="C320" s="281"/>
      <c r="D320" s="274"/>
      <c r="E320" s="247">
        <f>SUM(B310+B311+B312+B313-B314-B315+B316)</f>
        <v>0</v>
      </c>
      <c r="F320" s="187"/>
      <c r="G320" s="166"/>
      <c r="H320" s="166"/>
      <c r="I320" s="166"/>
      <c r="J320" s="166"/>
      <c r="K320" s="166"/>
      <c r="L320" s="166"/>
      <c r="M320" s="166"/>
      <c r="N320" s="166"/>
      <c r="O320" s="166"/>
      <c r="P320" s="44"/>
      <c r="Q320"/>
      <c r="R320"/>
      <c r="S320"/>
      <c r="T320"/>
      <c r="U320"/>
      <c r="V320"/>
      <c r="W320"/>
      <c r="X320"/>
      <c r="Y320" s="184"/>
      <c r="Z320" s="184"/>
      <c r="AA320" s="78"/>
      <c r="AB320" s="183"/>
      <c r="AC320" s="41"/>
      <c r="AD320" t="s">
        <v>174</v>
      </c>
      <c r="AE320" s="5" t="str">
        <f>""</f>
        <v/>
      </c>
      <c r="AF320" s="84" t="s">
        <v>173</v>
      </c>
      <c r="AG320" s="84" t="str">
        <f>""</f>
        <v/>
      </c>
      <c r="AH320" s="184" t="str">
        <f>IF(NOT(ISERROR(MATCH("Selvfinansieret",B306,0))),"",IF(NOT(ISERROR(MATCH(B306,{"ABER"},0))),AE320,IF(NOT(ISERROR(MATCH(B306,{"GBER"},0))),AF320,IF(NOT(ISERROR(MATCH(B306,{"FIBER"},0))),AG320,IF(NOT(ISERROR(MATCH(B306,{"Ej statsstøtte"},0))),AD320,"")))))</f>
        <v/>
      </c>
      <c r="AI320" t="s">
        <v>212</v>
      </c>
      <c r="AJ320" s="5"/>
    </row>
    <row r="321" spans="1:36" s="24" customFormat="1" ht="15">
      <c r="A321" s="209"/>
      <c r="B321" s="210"/>
      <c r="C321" s="210"/>
      <c r="D321" s="210"/>
      <c r="E321" s="203"/>
      <c r="F321" s="165"/>
      <c r="G321" s="166"/>
      <c r="H321" s="166"/>
      <c r="I321" s="166"/>
      <c r="J321" s="166"/>
      <c r="K321" s="166"/>
      <c r="L321" s="166"/>
      <c r="M321" s="166"/>
      <c r="N321" s="166"/>
      <c r="O321" s="166"/>
      <c r="P321" s="44"/>
      <c r="Q321"/>
      <c r="R321"/>
      <c r="S321"/>
      <c r="T321"/>
      <c r="U321"/>
      <c r="V321"/>
      <c r="W321"/>
      <c r="X321"/>
      <c r="Y321" s="184"/>
      <c r="Z321" s="184"/>
      <c r="AA321" s="184"/>
      <c r="AD321" t="s">
        <v>187</v>
      </c>
      <c r="AE321" s="24" t="str">
        <f>""</f>
        <v/>
      </c>
      <c r="AF321" s="24" t="str">
        <f>""</f>
        <v/>
      </c>
      <c r="AG321" s="84" t="str">
        <f>""</f>
        <v/>
      </c>
      <c r="AH321" s="184" t="str">
        <f>IF(NOT(ISERROR(MATCH("Selvfinansieret",B306,0))),"",IF(NOT(ISERROR(MATCH(B306,{"ABER"},0))),AE321,IF(NOT(ISERROR(MATCH(B306,{"GBER"},0))),AF321,IF(NOT(ISERROR(MATCH(B306,{"FIBER"},0))),AG321,IF(NOT(ISERROR(MATCH(B306,{"Ej statsstøtte"},0))),AD321,"")))))</f>
        <v/>
      </c>
    </row>
    <row r="322" spans="1:36" s="24" customFormat="1" ht="15">
      <c r="A322" s="163"/>
      <c r="B322" s="164"/>
      <c r="C322" s="164"/>
      <c r="D322" s="164"/>
      <c r="E322" s="192" t="s">
        <v>183</v>
      </c>
      <c r="F322" s="193" t="str">
        <f>F307</f>
        <v/>
      </c>
      <c r="G322" s="165"/>
      <c r="H322" s="166"/>
      <c r="I322" s="166"/>
      <c r="J322" s="166"/>
      <c r="K322" s="166"/>
      <c r="L322" s="166"/>
      <c r="M322" s="166"/>
      <c r="N322" s="166"/>
      <c r="O322" s="166"/>
      <c r="P322" s="166"/>
      <c r="Q322" s="44"/>
      <c r="R322"/>
      <c r="S322"/>
      <c r="T322"/>
      <c r="U322"/>
      <c r="V322"/>
      <c r="W322"/>
      <c r="X322"/>
      <c r="Y322"/>
      <c r="Z322" s="184"/>
      <c r="AA322" s="5"/>
      <c r="AB322" s="5"/>
      <c r="AC322" s="5"/>
    </row>
    <row r="323" spans="1:36" s="24" customFormat="1" ht="30">
      <c r="A323" s="163"/>
      <c r="B323" s="164"/>
      <c r="C323" s="164"/>
      <c r="D323" s="164"/>
      <c r="E323" s="244" t="s">
        <v>215</v>
      </c>
      <c r="F323" s="193" t="str">
        <f>IFERROR(B319/E319,"")</f>
        <v/>
      </c>
      <c r="G323" s="165"/>
      <c r="H323" s="166"/>
      <c r="I323" s="166"/>
      <c r="J323" s="166"/>
      <c r="K323" s="166"/>
      <c r="L323" s="166"/>
      <c r="M323" s="166"/>
      <c r="N323" s="166"/>
      <c r="O323" s="166"/>
      <c r="P323" s="166"/>
      <c r="Q323" s="44"/>
      <c r="R323"/>
      <c r="S323"/>
      <c r="T323"/>
      <c r="U323"/>
      <c r="V323"/>
      <c r="W323"/>
      <c r="X323"/>
      <c r="Y323"/>
      <c r="Z323" s="184"/>
      <c r="AA323" s="5"/>
      <c r="AB323" s="5"/>
      <c r="AC323" s="5"/>
    </row>
    <row r="324" spans="1:36" ht="15">
      <c r="A324" s="34"/>
      <c r="B324" s="35"/>
      <c r="C324" s="35"/>
      <c r="D324" s="35"/>
      <c r="E324" s="36" t="s">
        <v>69</v>
      </c>
      <c r="F324" s="99">
        <f>IF(NOT(ISERROR(MATCH("Ej statsstøtte",B306,0))),0,IFERROR(E318/E317,0))</f>
        <v>0</v>
      </c>
      <c r="G324" s="242"/>
      <c r="H324" s="4"/>
      <c r="I324" s="4"/>
      <c r="J324" s="4"/>
      <c r="K324" s="4"/>
      <c r="L324" s="4"/>
      <c r="M324" s="4"/>
      <c r="N324" s="4"/>
      <c r="O324" s="4"/>
      <c r="P324" s="4"/>
      <c r="R324"/>
      <c r="S324"/>
      <c r="T324"/>
      <c r="U324"/>
      <c r="W324"/>
      <c r="Y324"/>
    </row>
    <row r="325" spans="1:36" ht="15">
      <c r="A325" s="74" t="s">
        <v>79</v>
      </c>
      <c r="B325" s="75">
        <f>IFERROR(E319/$E$15,0)</f>
        <v>0</v>
      </c>
      <c r="C325" s="35"/>
      <c r="D325" s="35"/>
      <c r="E325" s="50" t="s">
        <v>70</v>
      </c>
      <c r="F325" s="99">
        <f>IFERROR(E318/E310,0)</f>
        <v>0</v>
      </c>
      <c r="H325" s="4"/>
      <c r="I325" s="4"/>
      <c r="J325" s="4"/>
      <c r="K325" s="4"/>
      <c r="L325" s="4"/>
      <c r="M325" s="4"/>
      <c r="N325" s="4"/>
      <c r="O325" s="4"/>
      <c r="P325" s="4"/>
      <c r="R325"/>
      <c r="S325"/>
      <c r="T325"/>
      <c r="U325"/>
      <c r="W325"/>
      <c r="Y325"/>
    </row>
    <row r="326" spans="1:36" ht="15.75" customHeight="1">
      <c r="A326" s="73"/>
      <c r="B326" s="76"/>
      <c r="E326" s="50"/>
      <c r="H326" s="4"/>
      <c r="I326" s="4"/>
      <c r="J326" s="4"/>
      <c r="K326" s="4"/>
      <c r="L326" s="4"/>
      <c r="M326" s="4"/>
      <c r="N326" s="4"/>
      <c r="O326" s="4"/>
      <c r="P326" s="4"/>
      <c r="R326"/>
      <c r="S326"/>
      <c r="T326"/>
      <c r="U326"/>
      <c r="W326"/>
      <c r="Y326"/>
      <c r="AD326"/>
    </row>
    <row r="327" spans="1:36" ht="15">
      <c r="A327" s="29" t="s">
        <v>34</v>
      </c>
      <c r="B327" s="1"/>
      <c r="C327" s="206" t="s">
        <v>61</v>
      </c>
      <c r="D327" s="206"/>
      <c r="E327" s="30" t="s">
        <v>37</v>
      </c>
      <c r="F327" s="204"/>
      <c r="G327" s="184"/>
      <c r="H327" s="205"/>
      <c r="I327" s="207"/>
      <c r="J327" s="184"/>
      <c r="K327" s="184"/>
      <c r="L327" s="184"/>
      <c r="M327" s="184"/>
      <c r="R327" s="48"/>
      <c r="S327" s="79"/>
      <c r="T327" s="183"/>
      <c r="W327" s="5"/>
      <c r="X327" s="83"/>
      <c r="AA327" s="184" t="str">
        <f>IF(NOT(ISERROR(MATCH("Selvfinansieret",B328,0))),"",IF(NOT(ISERROR(MATCH(B328,{"ABER"},0))),IF(X327=0,"",X327),IF(NOT(ISERROR(MATCH(B328,{"GEBER"},0))),IF(AG342=0,"",AG342),IF(NOT(ISERROR(MATCH(B328,{"FIBER"},0))),IF(Z327=0,"",Z327),""))))</f>
        <v/>
      </c>
      <c r="AF327" s="184"/>
    </row>
    <row r="328" spans="1:36" ht="15">
      <c r="A328" s="29" t="s">
        <v>207</v>
      </c>
      <c r="B328" s="31"/>
      <c r="C328" s="206"/>
      <c r="D328" s="206"/>
      <c r="E328" s="30" t="s">
        <v>177</v>
      </c>
      <c r="F328" s="31" t="str">
        <f>IF(ISBLANK($F$19),"Projektform skal vælges ved hovedansøger",$F$19)</f>
        <v>Projektform skal vælges ved hovedansøger</v>
      </c>
      <c r="G328" s="184"/>
      <c r="H328" s="205"/>
      <c r="I328" s="207"/>
      <c r="J328" s="184"/>
      <c r="K328" s="184"/>
      <c r="L328" s="184"/>
      <c r="M328" s="184"/>
      <c r="R328" s="48"/>
      <c r="S328" s="79"/>
      <c r="T328" s="83"/>
      <c r="W328" s="5"/>
      <c r="X328" s="83"/>
      <c r="Y328" s="84"/>
      <c r="AA328" s="184"/>
      <c r="AF328" s="184"/>
    </row>
    <row r="329" spans="1:36" ht="30">
      <c r="A329" s="30" t="s">
        <v>35</v>
      </c>
      <c r="B329" s="31"/>
      <c r="C329" s="30"/>
      <c r="D329" s="30"/>
      <c r="E329" s="217" t="s">
        <v>36</v>
      </c>
      <c r="F329" s="218" t="str">
        <f>IFERROR(IF(NOT(ISERROR(MATCH(B328,{"ABER"},0))),INDEX(ABER_Tilskudsprocent_liste[#All],MATCH(B329,ABER_Tilskudsprocent_liste[[#All],[Typer af projekter og aktiviteter/ virksomhedsstørrelse]],0),MATCH(AA331,ABER_Tilskudsprocent_liste[#Headers],0)),IF(NOT(ISERROR(MATCH(B328,{"GBER"},0))),INDEX(GEBER_Tilskudsprocent_liste[#All],MATCH(B329,GEBER_Tilskudsprocent_liste[[#All],[Typer af projekter og aktiviteter/ virksomhedsstørrelse]],0),MATCH(AA331,GEBER_Tilskudsprocent_liste[#Headers],0)),IF(NOT(ISERROR(MATCH(B328,{"FIBER"},0))),INDEX(FIBER_Tilskudsprocent_liste[#All],MATCH(B329,FIBER_Tilskudsprocent_liste[[#All],[Typer af projekter og aktiviteter/ virksomhedsstørrelse]],0),MATCH(AA331,FIBER_Tilskudsprocent_liste[#Headers],0)),""))),"")</f>
        <v/>
      </c>
      <c r="G329" s="217" t="s">
        <v>213</v>
      </c>
      <c r="H329" s="249" t="s">
        <v>218</v>
      </c>
      <c r="I329" s="250"/>
      <c r="J329" s="251" t="s">
        <v>221</v>
      </c>
      <c r="K329" s="251"/>
      <c r="L329" s="184"/>
      <c r="M329" s="184"/>
      <c r="R329" s="49"/>
      <c r="S329" s="80"/>
      <c r="T329" s="83"/>
      <c r="W329" s="5"/>
      <c r="X329" s="186"/>
      <c r="AB329" s="83"/>
      <c r="AF329" s="184"/>
    </row>
    <row r="330" spans="1:36" ht="15">
      <c r="A330" s="29"/>
      <c r="B330" s="30"/>
      <c r="C330" s="30"/>
      <c r="D330" s="30"/>
      <c r="E330" s="217"/>
      <c r="F330" s="255" t="str">
        <f>IFERROR(IF(NOT(ISERROR(MATCH(B328,{"ABER"},0))),INDEX(ABER_Tilskudsprocent_liste[#All],MATCH(B329,ABER_Tilskudsprocent_liste[[#All],[Typer af projekter og aktiviteter/ virksomhedsstørrelse]],0),MATCH(AA331,ABER_Tilskudsprocent_liste[#Headers],0)),IF(NOT(ISERROR(MATCH(B328,{"GBER"},0))),INDEX(GEBER_Tilskudsprocent_liste[#All],MATCH(B329,GEBER_Tilskudsprocent_liste[[#All],[Typer af projekter og aktiviteter/ virksomhedsstørrelse]],0),MATCH(AA331,GEBER_Tilskudsprocent_liste[#Headers],0)),IF(NOT(ISERROR(MATCH(B328,{"FIBER"},0))),INDEX(FIBER_Tilskudsprocent_liste[#All],MATCH(B329,FIBER_Tilskudsprocent_liste[[#All],[Typer af projekter og aktiviteter/ virksomhedsstørrelse]],0),MATCH(AA331,FIBER_Tilskudsprocent_liste[#Headers],0)),""))),"")</f>
        <v/>
      </c>
      <c r="G330" s="252"/>
      <c r="H330" s="251" t="str">
        <f>IFERROR(IF(E341*(1-F330)-C342&lt;0,F330-((E341*F330+C342)-E341)/E341,""),"")</f>
        <v/>
      </c>
      <c r="I330" s="251" t="str">
        <f>IFERROR(IF(D342&lt;&gt;0,IF(D342=E341,0,IF(C342&gt;0,(F330-D342/E341)-H330,"HA")),IF(E341*(1-F330)-C342&lt;0,((F330-((E341*F330+C342+D342)-E341)/E341)),"")),"")</f>
        <v/>
      </c>
      <c r="J330" s="253" t="e">
        <f>I330-H331</f>
        <v>#VALUE!</v>
      </c>
      <c r="K330" s="251"/>
      <c r="L330" s="184"/>
      <c r="M330" s="184"/>
      <c r="R330" s="49"/>
      <c r="S330" s="80"/>
      <c r="T330" s="83"/>
      <c r="U330" s="41" t="s">
        <v>220</v>
      </c>
      <c r="V330" t="s">
        <v>219</v>
      </c>
      <c r="W330" s="184" t="s">
        <v>217</v>
      </c>
      <c r="X330" s="184" t="s">
        <v>216</v>
      </c>
      <c r="Y330" s="184" t="s">
        <v>182</v>
      </c>
      <c r="AA330" s="42" t="s">
        <v>179</v>
      </c>
      <c r="AB330" s="46" t="s">
        <v>177</v>
      </c>
      <c r="AC330"/>
    </row>
    <row r="331" spans="1:36" ht="15.75" thickBot="1">
      <c r="A331" s="37"/>
      <c r="B331" s="27" t="s">
        <v>85</v>
      </c>
      <c r="C331" s="27" t="s">
        <v>208</v>
      </c>
      <c r="D331" s="27" t="s">
        <v>214</v>
      </c>
      <c r="E331" s="27" t="s">
        <v>0</v>
      </c>
      <c r="F331" s="28" t="s">
        <v>13</v>
      </c>
      <c r="G331" s="208"/>
      <c r="H331" s="254" t="e">
        <f>(F330-D342/E341)</f>
        <v>#VALUE!</v>
      </c>
      <c r="I331" s="252"/>
      <c r="J331" s="208"/>
      <c r="K331" s="252"/>
      <c r="L331" s="208"/>
      <c r="M331" s="208"/>
      <c r="N331" s="4"/>
      <c r="O331" s="4"/>
      <c r="P331" s="189"/>
      <c r="Q331" s="42"/>
      <c r="R331" s="81"/>
      <c r="S331" s="41"/>
      <c r="T331" s="41"/>
      <c r="U331"/>
      <c r="V331" s="5"/>
      <c r="W331" s="184"/>
      <c r="X331" s="184"/>
      <c r="Z331" s="83"/>
      <c r="AA331" s="40" t="str">
        <f>CONCATENATE(F327," - ",AB331)</f>
        <v xml:space="preserve"> - Projektform skal vælges ved hovedansøger</v>
      </c>
      <c r="AB331" t="str">
        <f>F328</f>
        <v>Projektform skal vælges ved hovedansøger</v>
      </c>
      <c r="AC331"/>
    </row>
    <row r="332" spans="1:36" ht="15" customHeight="1">
      <c r="A332" s="5" t="s">
        <v>82</v>
      </c>
      <c r="B332" s="196">
        <f>IFERROR(IF(E332=0,0,Y332),0)</f>
        <v>0</v>
      </c>
      <c r="C332" s="196">
        <f t="shared" ref="C332:C338" si="44">IFERROR(E332-B332,0)</f>
        <v>0</v>
      </c>
      <c r="D332" s="196"/>
      <c r="E332" s="215"/>
      <c r="F332" s="32"/>
      <c r="G332" s="283"/>
      <c r="H332" s="284"/>
      <c r="I332" s="284"/>
      <c r="J332" s="284"/>
      <c r="K332" s="284"/>
      <c r="L332" s="284"/>
      <c r="M332" s="284"/>
      <c r="N332" s="284"/>
      <c r="O332" s="285"/>
      <c r="P332" s="190"/>
      <c r="Q332" s="45"/>
      <c r="R332" s="78"/>
      <c r="S332" s="41"/>
      <c r="T332" s="41"/>
      <c r="U332" s="41" t="e">
        <f>((F330-((E341*F330+C342)-E341)/E341))*E332</f>
        <v>#VALUE!</v>
      </c>
      <c r="V332" t="e">
        <f>H331*E332</f>
        <v>#VALUE!</v>
      </c>
      <c r="W332" s="5">
        <f>IFERROR(IF(E332=0,0,E332*H330),0)</f>
        <v>0</v>
      </c>
      <c r="X332" s="184">
        <f>IF(E332=0,0,E332*F329)</f>
        <v>0</v>
      </c>
      <c r="Y332" s="184">
        <f>IF(NOT(ISERROR(MATCH("Selvfinansieret",B$328,0))),0,IF(OR(NOT(ISERROR(MATCH("Ej statsstøtte",B$328,0))),NOT(ISERROR(MATCH(B$328,AI338:AI340,0)))),E332,IF(AND(D342=0,C342=0),X332,IF(AND(D342&gt;0,C342=0),V332,IF(AND(D342&gt;0,C342&gt;0,V332=0),0,IF(AND(W332&lt;&gt;0,W332&lt;V332),W332,V332))))))</f>
        <v>0</v>
      </c>
      <c r="AA332" s="40"/>
      <c r="AB332" s="41"/>
      <c r="AC332"/>
      <c r="AE332" s="292" t="s">
        <v>178</v>
      </c>
      <c r="AF332" s="292"/>
      <c r="AG332" s="292"/>
    </row>
    <row r="333" spans="1:36" ht="15">
      <c r="A333" s="5" t="s">
        <v>3</v>
      </c>
      <c r="B333" s="196">
        <f t="shared" ref="B333:B338" si="45">IFERROR(IF(E333=0,0,Y333),0)</f>
        <v>0</v>
      </c>
      <c r="C333" s="196">
        <f t="shared" si="44"/>
        <v>0</v>
      </c>
      <c r="D333" s="196"/>
      <c r="E333" s="215"/>
      <c r="F333" s="95"/>
      <c r="G333" s="286"/>
      <c r="H333" s="287"/>
      <c r="I333" s="287"/>
      <c r="J333" s="287"/>
      <c r="K333" s="287"/>
      <c r="L333" s="287"/>
      <c r="M333" s="287"/>
      <c r="N333" s="287"/>
      <c r="O333" s="288"/>
      <c r="P333" s="190"/>
      <c r="Q333" s="78"/>
      <c r="R333" s="82"/>
      <c r="S333" s="43"/>
      <c r="T333" s="41"/>
      <c r="U333" s="41" t="e">
        <f>((F330-((E341*F330+C342+D342)-E341)/E341))*E333</f>
        <v>#VALUE!</v>
      </c>
      <c r="V333" t="e">
        <f>H331*E333</f>
        <v>#VALUE!</v>
      </c>
      <c r="W333" s="5">
        <f>IFERROR(IF(E333=0,0,E333*H330),0)</f>
        <v>0</v>
      </c>
      <c r="X333" s="184">
        <f>IF(E333=0,0,E333*F329)</f>
        <v>0</v>
      </c>
      <c r="Y333" s="184">
        <f t="shared" ref="Y333:Y341" si="46">IF(NOT(ISERROR(MATCH("Selvfinansieret",B$328,0))),0,IF(OR(NOT(ISERROR(MATCH("Ej statsstøtte",B$328,0))),NOT(ISERROR(MATCH(B$328,AI339:AI341,0)))),E333,IF(AND(D343=0,C343=0),X333,IF(AND(D343&gt;0,C343=0),V333,IF(AND(D343&gt;0,C343&gt;0,V333=0),0,IF(AND(W333&lt;&gt;0,W333&lt;V333),W333,V333))))))</f>
        <v>0</v>
      </c>
      <c r="AA333" s="40"/>
      <c r="AB333" s="41"/>
      <c r="AC333"/>
    </row>
    <row r="334" spans="1:36" ht="15">
      <c r="A334" s="5" t="s">
        <v>84</v>
      </c>
      <c r="B334" s="196">
        <f t="shared" si="45"/>
        <v>0</v>
      </c>
      <c r="C334" s="196">
        <f t="shared" si="44"/>
        <v>0</v>
      </c>
      <c r="D334" s="196"/>
      <c r="E334" s="215"/>
      <c r="F334" s="95"/>
      <c r="G334" s="286"/>
      <c r="H334" s="287"/>
      <c r="I334" s="287"/>
      <c r="J334" s="287"/>
      <c r="K334" s="287"/>
      <c r="L334" s="287"/>
      <c r="M334" s="287"/>
      <c r="N334" s="287"/>
      <c r="O334" s="288"/>
      <c r="P334" s="190"/>
      <c r="Q334" s="78"/>
      <c r="R334" s="82"/>
      <c r="S334" s="43"/>
      <c r="T334" s="41"/>
      <c r="U334" s="41" t="e">
        <f>((F330-((E341*F330+C342+D342)-E341)/E341))*E334</f>
        <v>#VALUE!</v>
      </c>
      <c r="V334" t="e">
        <f>H331*E334</f>
        <v>#VALUE!</v>
      </c>
      <c r="W334" s="5">
        <f>IFERROR(IF(E334=0,0,E334*H330),0)</f>
        <v>0</v>
      </c>
      <c r="X334" s="184">
        <f>IF(E334=0,0,E334*F329)</f>
        <v>0</v>
      </c>
      <c r="Y334" s="184">
        <f t="shared" si="46"/>
        <v>0</v>
      </c>
      <c r="AA334" s="40"/>
      <c r="AB334" s="41"/>
      <c r="AC334"/>
      <c r="AD334" s="50" t="s">
        <v>210</v>
      </c>
      <c r="AE334" s="50" t="s">
        <v>165</v>
      </c>
      <c r="AF334" s="50" t="s">
        <v>186</v>
      </c>
      <c r="AG334" s="50" t="s">
        <v>166</v>
      </c>
      <c r="AH334" s="50" t="s">
        <v>184</v>
      </c>
      <c r="AI334" s="50" t="s">
        <v>188</v>
      </c>
      <c r="AJ334" s="50" t="s">
        <v>211</v>
      </c>
    </row>
    <row r="335" spans="1:36" ht="15">
      <c r="A335" s="5" t="s">
        <v>46</v>
      </c>
      <c r="B335" s="196">
        <f t="shared" si="45"/>
        <v>0</v>
      </c>
      <c r="C335" s="196">
        <f t="shared" si="44"/>
        <v>0</v>
      </c>
      <c r="D335" s="196"/>
      <c r="E335" s="215"/>
      <c r="F335" s="95"/>
      <c r="G335" s="286"/>
      <c r="H335" s="287"/>
      <c r="I335" s="287"/>
      <c r="J335" s="287"/>
      <c r="K335" s="287"/>
      <c r="L335" s="287"/>
      <c r="M335" s="287"/>
      <c r="N335" s="287"/>
      <c r="O335" s="288"/>
      <c r="P335" s="191"/>
      <c r="Q335" s="78"/>
      <c r="R335" s="82"/>
      <c r="S335" s="43"/>
      <c r="T335" s="41"/>
      <c r="U335" s="41" t="e">
        <f>((F330-((E341*F330+C342+D342)-E341)/E341))*E335</f>
        <v>#VALUE!</v>
      </c>
      <c r="V335" t="e">
        <f>H331*E335</f>
        <v>#VALUE!</v>
      </c>
      <c r="W335" s="5">
        <f>IFERROR(IF(E335=0,0,E335*H330),0)</f>
        <v>0</v>
      </c>
      <c r="X335" s="184">
        <f>IF(E335=0,0,E335*F329)</f>
        <v>0</v>
      </c>
      <c r="Y335" s="184">
        <f t="shared" si="46"/>
        <v>0</v>
      </c>
      <c r="AA335" t="s">
        <v>180</v>
      </c>
      <c r="AB335" t="s">
        <v>175</v>
      </c>
      <c r="AC335"/>
      <c r="AD335" t="s">
        <v>159</v>
      </c>
      <c r="AE335" t="s">
        <v>159</v>
      </c>
      <c r="AF335" t="s">
        <v>167</v>
      </c>
      <c r="AG335" s="181" t="s">
        <v>174</v>
      </c>
      <c r="AH335" s="184" t="str">
        <f>IF(NOT(ISERROR(MATCH("Selvfinansieret",B328,0))),"",IF(NOT(ISERROR(MATCH(B328,{"ABER"},0))),AE335,IF(NOT(ISERROR(MATCH(B328,{"GBER"},0))),AF335,IF(NOT(ISERROR(MATCH(B328,{"FIBER"},0))),AG335,IF(NOT(ISERROR(MATCH(B328,{"Ej statsstøtte"},0))),AD335,"")))))</f>
        <v/>
      </c>
      <c r="AI335" s="182" t="s">
        <v>165</v>
      </c>
    </row>
    <row r="336" spans="1:36" ht="15">
      <c r="A336" s="5" t="s">
        <v>2</v>
      </c>
      <c r="B336" s="196">
        <f t="shared" si="45"/>
        <v>0</v>
      </c>
      <c r="C336" s="196">
        <f t="shared" si="44"/>
        <v>0</v>
      </c>
      <c r="D336" s="196"/>
      <c r="E336" s="215"/>
      <c r="F336" s="95"/>
      <c r="G336" s="286"/>
      <c r="H336" s="287"/>
      <c r="I336" s="287"/>
      <c r="J336" s="287"/>
      <c r="K336" s="287"/>
      <c r="L336" s="287"/>
      <c r="M336" s="287"/>
      <c r="N336" s="287"/>
      <c r="O336" s="288"/>
      <c r="P336" s="191"/>
      <c r="Q336" s="78"/>
      <c r="R336" s="82"/>
      <c r="S336" s="43"/>
      <c r="T336" s="41"/>
      <c r="U336" s="41" t="e">
        <f>((F330-((E341*F330+C342+D342)-E341)/E341))*E336</f>
        <v>#VALUE!</v>
      </c>
      <c r="V336" t="e">
        <f>H331*E336</f>
        <v>#VALUE!</v>
      </c>
      <c r="W336" s="5">
        <f>IFERROR(IF(E336=0,0,E336*H330),0)</f>
        <v>0</v>
      </c>
      <c r="X336" s="184">
        <f>IF(E336=0,0,E336*F329)</f>
        <v>0</v>
      </c>
      <c r="Y336" s="184">
        <f t="shared" si="46"/>
        <v>0</v>
      </c>
      <c r="AA336" t="s">
        <v>68</v>
      </c>
      <c r="AB336" t="s">
        <v>176</v>
      </c>
      <c r="AC336"/>
      <c r="AD336" t="s">
        <v>160</v>
      </c>
      <c r="AE336" t="s">
        <v>160</v>
      </c>
      <c r="AF336" t="s">
        <v>168</v>
      </c>
      <c r="AG336" s="181" t="s">
        <v>161</v>
      </c>
      <c r="AH336" s="184" t="str">
        <f>IF(NOT(ISERROR(MATCH("Selvfinansieret",B328,0))),"",IF(NOT(ISERROR(MATCH(B328,{"ABER"},0))),AE336,IF(NOT(ISERROR(MATCH(B328,{"GBER"},0))),AF336,IF(NOT(ISERROR(MATCH(B328,{"FIBER"},0))),AG336,IF(NOT(ISERROR(MATCH(B328,{"Ej statsstøtte"},0))),AD336,"")))))</f>
        <v/>
      </c>
      <c r="AI336" s="183" t="s">
        <v>186</v>
      </c>
    </row>
    <row r="337" spans="1:36" ht="15">
      <c r="A337" s="5" t="s">
        <v>14</v>
      </c>
      <c r="B337" s="196">
        <f t="shared" si="45"/>
        <v>0</v>
      </c>
      <c r="C337" s="196">
        <f t="shared" si="44"/>
        <v>0</v>
      </c>
      <c r="D337" s="196"/>
      <c r="E337" s="215"/>
      <c r="F337" s="95"/>
      <c r="G337" s="286"/>
      <c r="H337" s="287"/>
      <c r="I337" s="287"/>
      <c r="J337" s="287"/>
      <c r="K337" s="287"/>
      <c r="L337" s="287"/>
      <c r="M337" s="287"/>
      <c r="N337" s="287"/>
      <c r="O337" s="288"/>
      <c r="P337" s="190"/>
      <c r="Q337" s="78"/>
      <c r="R337" s="82"/>
      <c r="S337" s="43"/>
      <c r="T337" s="41"/>
      <c r="U337" s="41" t="e">
        <f>((F330-((E341*F330+C342+D342)-E341)/E341))*E337</f>
        <v>#VALUE!</v>
      </c>
      <c r="V337" t="e">
        <f>H331*E337</f>
        <v>#VALUE!</v>
      </c>
      <c r="W337" s="5">
        <f>IFERROR(IF(E337=0,0,E337*H330),0)</f>
        <v>0</v>
      </c>
      <c r="X337" s="184">
        <f>IF(E337=0,0,E337*F329)</f>
        <v>0</v>
      </c>
      <c r="Y337" s="184">
        <f t="shared" si="46"/>
        <v>0</v>
      </c>
      <c r="Z337" s="184"/>
      <c r="AA337" t="s">
        <v>181</v>
      </c>
      <c r="AB337"/>
      <c r="AC337"/>
      <c r="AD337" t="s">
        <v>161</v>
      </c>
      <c r="AE337" t="s">
        <v>161</v>
      </c>
      <c r="AF337" t="s">
        <v>169</v>
      </c>
      <c r="AG337" s="241" t="s">
        <v>187</v>
      </c>
      <c r="AH337" s="184" t="str">
        <f>IF(NOT(ISERROR(MATCH("Selvfinansieret",B328,0))),"",IF(NOT(ISERROR(MATCH(B328,{"ABER"},0))),AE337,IF(NOT(ISERROR(MATCH(B328,{"GBER"},0))),AF337,IF(NOT(ISERROR(MATCH(B328,{"FIBER"},0))),AG337,IF(NOT(ISERROR(MATCH(B328,{"Ej statsstøtte"},0))),AD337,"")))))</f>
        <v/>
      </c>
      <c r="AI337" s="183" t="s">
        <v>166</v>
      </c>
    </row>
    <row r="338" spans="1:36" ht="15.75" thickBot="1">
      <c r="A338" s="26" t="s">
        <v>83</v>
      </c>
      <c r="B338" s="196">
        <f t="shared" si="45"/>
        <v>0</v>
      </c>
      <c r="C338" s="196">
        <f t="shared" si="44"/>
        <v>0</v>
      </c>
      <c r="D338" s="196"/>
      <c r="E338" s="216"/>
      <c r="F338" s="95"/>
      <c r="G338" s="287"/>
      <c r="H338" s="287"/>
      <c r="I338" s="287"/>
      <c r="J338" s="287"/>
      <c r="K338" s="287"/>
      <c r="L338" s="287"/>
      <c r="M338" s="287"/>
      <c r="N338" s="287"/>
      <c r="O338" s="288"/>
      <c r="P338" s="190"/>
      <c r="Q338" s="78"/>
      <c r="R338" s="82"/>
      <c r="S338" s="43"/>
      <c r="T338" s="41"/>
      <c r="U338" s="41" t="e">
        <f>((F330-((E341*F330+C342+D342)-E341)/E341))*E338</f>
        <v>#VALUE!</v>
      </c>
      <c r="V338" t="e">
        <f>H331*E338</f>
        <v>#VALUE!</v>
      </c>
      <c r="W338" s="5">
        <f>IFERROR(IF(E338=0,0,E338*H330),0)</f>
        <v>0</v>
      </c>
      <c r="X338" s="184">
        <f>IF(E338=0,0,E338*F329)</f>
        <v>0</v>
      </c>
      <c r="Y338" s="184">
        <f t="shared" si="46"/>
        <v>0</v>
      </c>
      <c r="Z338" s="184"/>
      <c r="AA338" t="s">
        <v>87</v>
      </c>
      <c r="AB338"/>
      <c r="AC338"/>
      <c r="AD338" t="s">
        <v>162</v>
      </c>
      <c r="AE338" t="s">
        <v>162</v>
      </c>
      <c r="AF338" t="s">
        <v>170</v>
      </c>
      <c r="AG338" s="84" t="str">
        <f>""</f>
        <v/>
      </c>
      <c r="AH338" s="184" t="str">
        <f>IF(NOT(ISERROR(MATCH("Selvfinansieret",B328,0))),"",IF(NOT(ISERROR(MATCH(B328,{"ABER"},0))),AE338,IF(NOT(ISERROR(MATCH(B328,{"GBER"},0))),AF338,IF(NOT(ISERROR(MATCH(B328,{"FIBER"},0))),AG338,IF(NOT(ISERROR(MATCH(B328,{"Ej statsstøtte"},0))),AD338,"")))))</f>
        <v/>
      </c>
      <c r="AI338" s="83" t="s">
        <v>126</v>
      </c>
    </row>
    <row r="339" spans="1:36" ht="15">
      <c r="A339" s="98" t="s">
        <v>31</v>
      </c>
      <c r="B339" s="200">
        <f>SUM(B332+B333+B334+B335-B336-B337+B338)</f>
        <v>0</v>
      </c>
      <c r="C339" s="197">
        <f>SUM(C332+C333+C334+C335-C336-C337+C338)</f>
        <v>0</v>
      </c>
      <c r="D339" s="197"/>
      <c r="E339" s="200">
        <f>SUM(B339:C339)</f>
        <v>0</v>
      </c>
      <c r="F339" s="97"/>
      <c r="G339" s="286"/>
      <c r="H339" s="287"/>
      <c r="I339" s="287"/>
      <c r="J339" s="287"/>
      <c r="K339" s="287"/>
      <c r="L339" s="287"/>
      <c r="M339" s="287"/>
      <c r="N339" s="287"/>
      <c r="O339" s="288"/>
      <c r="P339" s="44"/>
      <c r="R339"/>
      <c r="S339"/>
      <c r="T339"/>
      <c r="U339" s="41" t="e">
        <f>((F330-((E341*F330+C342+D342)-E341)/E341))*E339</f>
        <v>#VALUE!</v>
      </c>
      <c r="V339" t="e">
        <f>H331*E339</f>
        <v>#VALUE!</v>
      </c>
      <c r="W339" s="5">
        <f>IFERROR(IF(E339=0,0,E339*H330),0)</f>
        <v>0</v>
      </c>
      <c r="X339" s="184">
        <f>IF(E339=0,0,E339*F329)</f>
        <v>0</v>
      </c>
      <c r="Y339" s="184" t="e">
        <f t="shared" si="46"/>
        <v>#VALUE!</v>
      </c>
      <c r="Z339" s="184"/>
      <c r="AA339" t="s">
        <v>209</v>
      </c>
      <c r="AB339"/>
      <c r="AC339"/>
      <c r="AD339" t="s">
        <v>172</v>
      </c>
      <c r="AE339" t="s">
        <v>163</v>
      </c>
      <c r="AF339" t="s">
        <v>171</v>
      </c>
      <c r="AG339" s="84" t="str">
        <f>""</f>
        <v/>
      </c>
      <c r="AH339" s="184" t="str">
        <f>IF(NOT(ISERROR(MATCH("Selvfinansieret",B328,0))),"",IF(NOT(ISERROR(MATCH(B328,{"ABER"},0))),AE339,IF(NOT(ISERROR(MATCH(B328,{"GBER"},0))),AF339,IF(NOT(ISERROR(MATCH(B328,{"FIBER"},0))),AG339,IF(NOT(ISERROR(MATCH(B328,{"Ej statsstøtte"},0))),AD339,"")))))</f>
        <v/>
      </c>
      <c r="AI339" s="83" t="s">
        <v>127</v>
      </c>
    </row>
    <row r="340" spans="1:36" ht="15.75" thickBot="1">
      <c r="A340" s="33" t="s">
        <v>1</v>
      </c>
      <c r="B340" s="198">
        <f>IFERROR(IF(E340=0,0,Y340),0)</f>
        <v>0</v>
      </c>
      <c r="C340" s="196">
        <f>IFERROR(E340-B340,0)</f>
        <v>0</v>
      </c>
      <c r="D340" s="196"/>
      <c r="E340" s="216"/>
      <c r="F340" s="96"/>
      <c r="G340" s="286"/>
      <c r="H340" s="287"/>
      <c r="I340" s="287"/>
      <c r="J340" s="287"/>
      <c r="K340" s="287"/>
      <c r="L340" s="287"/>
      <c r="M340" s="287"/>
      <c r="N340" s="287"/>
      <c r="O340" s="288"/>
      <c r="P340" s="190"/>
      <c r="R340"/>
      <c r="S340"/>
      <c r="T340"/>
      <c r="U340" s="41" t="e">
        <f>((F330-((E341*F330+C342+D342)-E341)/E341))*E340</f>
        <v>#VALUE!</v>
      </c>
      <c r="V340" t="e">
        <f>H331*E340</f>
        <v>#VALUE!</v>
      </c>
      <c r="W340" s="5">
        <f>IFERROR(IF(E340=0,0,E340*H330),0)</f>
        <v>0</v>
      </c>
      <c r="X340" s="184">
        <f>IF(E340=0,0,E340*F329)</f>
        <v>0</v>
      </c>
      <c r="Y340" s="184">
        <f t="shared" si="46"/>
        <v>0</v>
      </c>
      <c r="Z340" s="184"/>
      <c r="AA340" s="40"/>
      <c r="AB340" s="41"/>
      <c r="AC340"/>
      <c r="AD340" t="s">
        <v>163</v>
      </c>
      <c r="AE340" t="s">
        <v>164</v>
      </c>
      <c r="AF340" t="s">
        <v>172</v>
      </c>
      <c r="AG340" s="84" t="str">
        <f>""</f>
        <v/>
      </c>
      <c r="AH340" s="184" t="str">
        <f>IF(NOT(ISERROR(MATCH("Selvfinansieret",B328,0))),"",IF(NOT(ISERROR(MATCH(B328,{"ABER"},0))),AE340,IF(NOT(ISERROR(MATCH(B328,{"GBER"},0))),AF340,IF(NOT(ISERROR(MATCH(B328,{"FIBER"},0))),AG340,IF(NOT(ISERROR(MATCH(B328,{"Ej statsstøtte"},0))),AD340,"")))))</f>
        <v/>
      </c>
      <c r="AI340" s="83" t="s">
        <v>128</v>
      </c>
    </row>
    <row r="341" spans="1:36" ht="15.75" thickBot="1">
      <c r="A341" s="167" t="s">
        <v>0</v>
      </c>
      <c r="B341" s="248">
        <f>IF(B339+B340&lt;=0,0,B339+B340)</f>
        <v>0</v>
      </c>
      <c r="C341" s="248">
        <f>IF(C339+C340-C342&lt;=0,0,C339+C340-C342)</f>
        <v>0</v>
      </c>
      <c r="D341" s="276"/>
      <c r="E341" s="201">
        <f>SUM(E332+E333+E334+E335-E336-E337+E338)+E340</f>
        <v>0</v>
      </c>
      <c r="F341" s="168"/>
      <c r="G341" s="289"/>
      <c r="H341" s="290"/>
      <c r="I341" s="290"/>
      <c r="J341" s="290"/>
      <c r="K341" s="290"/>
      <c r="L341" s="290"/>
      <c r="M341" s="290"/>
      <c r="N341" s="290"/>
      <c r="O341" s="291"/>
      <c r="P341" s="44"/>
      <c r="R341"/>
      <c r="S341"/>
      <c r="T341"/>
      <c r="U341" s="41" t="e">
        <f>((F330-((E341*F330+C342+D342)-E341)/E341))*E341</f>
        <v>#VALUE!</v>
      </c>
      <c r="V341" t="e">
        <f>H331*E341</f>
        <v>#VALUE!</v>
      </c>
      <c r="W341" s="5">
        <f>IFERROR(IF(E341=0,0,E341*H330),0)</f>
        <v>0</v>
      </c>
      <c r="Y341" s="184">
        <f t="shared" si="46"/>
        <v>0</v>
      </c>
      <c r="Z341" s="184"/>
      <c r="AA341" s="182"/>
      <c r="AB341" s="182"/>
      <c r="AC341"/>
      <c r="AD341" t="s">
        <v>164</v>
      </c>
      <c r="AE341" s="84" t="str">
        <f>""</f>
        <v/>
      </c>
      <c r="AF341" t="s">
        <v>161</v>
      </c>
      <c r="AG341" s="84" t="str">
        <f>""</f>
        <v/>
      </c>
      <c r="AH341" s="184" t="str">
        <f>IF(NOT(ISERROR(MATCH("Selvfinansieret",B328,0))),"",IF(NOT(ISERROR(MATCH(B328,{"ABER"},0))),AE341,IF(NOT(ISERROR(MATCH(B328,{"GBER"},0))),AF341,IF(NOT(ISERROR(MATCH(B328,{"FIBER"},0))),AG341,IF(NOT(ISERROR(MATCH(B328,{"Ej statsstøtte"},0))),AD341,"")))))</f>
        <v/>
      </c>
      <c r="AI341" s="41" t="s">
        <v>185</v>
      </c>
    </row>
    <row r="342" spans="1:36" s="24" customFormat="1" ht="15">
      <c r="A342" s="169" t="s">
        <v>151</v>
      </c>
      <c r="B342" s="247">
        <f>B341</f>
        <v>0</v>
      </c>
      <c r="C342" s="281"/>
      <c r="D342" s="274"/>
      <c r="E342" s="247">
        <f>SUM(B332+B333+B334+B335-B336-B337+B338)</f>
        <v>0</v>
      </c>
      <c r="F342" s="187"/>
      <c r="G342" s="166"/>
      <c r="H342" s="166"/>
      <c r="I342" s="166"/>
      <c r="J342" s="166"/>
      <c r="K342" s="166"/>
      <c r="L342" s="166"/>
      <c r="M342" s="166"/>
      <c r="N342" s="166"/>
      <c r="O342" s="166"/>
      <c r="P342" s="44"/>
      <c r="Q342"/>
      <c r="R342"/>
      <c r="S342"/>
      <c r="T342"/>
      <c r="U342"/>
      <c r="V342"/>
      <c r="W342"/>
      <c r="X342"/>
      <c r="Y342" s="184"/>
      <c r="Z342" s="184"/>
      <c r="AA342" s="78"/>
      <c r="AB342" s="183"/>
      <c r="AC342" s="41"/>
      <c r="AD342" t="s">
        <v>174</v>
      </c>
      <c r="AE342" s="5" t="str">
        <f>""</f>
        <v/>
      </c>
      <c r="AF342" s="84" t="s">
        <v>173</v>
      </c>
      <c r="AG342" s="84" t="str">
        <f>""</f>
        <v/>
      </c>
      <c r="AH342" s="184" t="str">
        <f>IF(NOT(ISERROR(MATCH("Selvfinansieret",B328,0))),"",IF(NOT(ISERROR(MATCH(B328,{"ABER"},0))),AE342,IF(NOT(ISERROR(MATCH(B328,{"GBER"},0))),AF342,IF(NOT(ISERROR(MATCH(B328,{"FIBER"},0))),AG342,IF(NOT(ISERROR(MATCH(B328,{"Ej statsstøtte"},0))),AD342,"")))))</f>
        <v/>
      </c>
      <c r="AI342" t="s">
        <v>212</v>
      </c>
      <c r="AJ342" s="5"/>
    </row>
    <row r="343" spans="1:36" s="24" customFormat="1" ht="15">
      <c r="A343" s="209"/>
      <c r="B343" s="210"/>
      <c r="C343" s="210"/>
      <c r="D343" s="210"/>
      <c r="E343" s="203"/>
      <c r="F343" s="165"/>
      <c r="G343" s="166"/>
      <c r="H343" s="166"/>
      <c r="I343" s="166"/>
      <c r="J343" s="166"/>
      <c r="K343" s="166"/>
      <c r="L343" s="166"/>
      <c r="M343" s="166"/>
      <c r="N343" s="166"/>
      <c r="O343" s="166"/>
      <c r="P343" s="44"/>
      <c r="Q343"/>
      <c r="R343"/>
      <c r="S343"/>
      <c r="T343"/>
      <c r="U343"/>
      <c r="V343"/>
      <c r="W343"/>
      <c r="X343"/>
      <c r="Y343" s="184"/>
      <c r="Z343" s="184"/>
      <c r="AA343" s="184"/>
      <c r="AD343" t="s">
        <v>187</v>
      </c>
      <c r="AE343" s="24" t="str">
        <f>""</f>
        <v/>
      </c>
      <c r="AF343" s="24" t="str">
        <f>""</f>
        <v/>
      </c>
      <c r="AG343" s="84" t="str">
        <f>""</f>
        <v/>
      </c>
      <c r="AH343" s="184" t="str">
        <f>IF(NOT(ISERROR(MATCH("Selvfinansieret",B328,0))),"",IF(NOT(ISERROR(MATCH(B328,{"ABER"},0))),AE343,IF(NOT(ISERROR(MATCH(B328,{"GBER"},0))),AF343,IF(NOT(ISERROR(MATCH(B328,{"FIBER"},0))),AG343,IF(NOT(ISERROR(MATCH(B328,{"Ej statsstøtte"},0))),AD343,"")))))</f>
        <v/>
      </c>
    </row>
    <row r="344" spans="1:36" s="24" customFormat="1" ht="15">
      <c r="A344" s="163"/>
      <c r="B344" s="164"/>
      <c r="C344" s="164"/>
      <c r="D344" s="164"/>
      <c r="E344" s="192" t="s">
        <v>183</v>
      </c>
      <c r="F344" s="193" t="str">
        <f>F329</f>
        <v/>
      </c>
      <c r="G344" s="165"/>
      <c r="H344" s="166"/>
      <c r="I344" s="166"/>
      <c r="J344" s="166"/>
      <c r="K344" s="166"/>
      <c r="L344" s="166"/>
      <c r="M344" s="166"/>
      <c r="N344" s="166"/>
      <c r="O344" s="166"/>
      <c r="P344" s="166"/>
      <c r="Q344" s="44"/>
      <c r="R344"/>
      <c r="S344"/>
      <c r="T344"/>
      <c r="U344"/>
      <c r="V344"/>
      <c r="W344"/>
      <c r="X344"/>
      <c r="Y344"/>
      <c r="Z344" s="184"/>
      <c r="AA344" s="5"/>
      <c r="AB344" s="5"/>
      <c r="AC344" s="5"/>
    </row>
    <row r="345" spans="1:36" s="24" customFormat="1" ht="30">
      <c r="A345" s="163"/>
      <c r="B345" s="164"/>
      <c r="C345" s="164"/>
      <c r="D345" s="164"/>
      <c r="E345" s="244" t="s">
        <v>215</v>
      </c>
      <c r="F345" s="193" t="str">
        <f>IFERROR(B341/E341,"")</f>
        <v/>
      </c>
      <c r="G345" s="165"/>
      <c r="H345" s="166"/>
      <c r="I345" s="166"/>
      <c r="J345" s="166"/>
      <c r="K345" s="166"/>
      <c r="L345" s="166"/>
      <c r="M345" s="166"/>
      <c r="N345" s="166"/>
      <c r="O345" s="166"/>
      <c r="P345" s="166"/>
      <c r="Q345" s="44"/>
      <c r="R345"/>
      <c r="S345"/>
      <c r="T345"/>
      <c r="U345"/>
      <c r="V345"/>
      <c r="W345"/>
      <c r="X345"/>
      <c r="Y345"/>
      <c r="Z345" s="184"/>
      <c r="AA345" s="5"/>
      <c r="AB345" s="5"/>
      <c r="AC345" s="5"/>
    </row>
    <row r="346" spans="1:36" ht="15">
      <c r="A346" s="34"/>
      <c r="B346" s="35"/>
      <c r="C346" s="35"/>
      <c r="D346" s="35"/>
      <c r="E346" s="36" t="s">
        <v>69</v>
      </c>
      <c r="F346" s="99">
        <f>IF(NOT(ISERROR(MATCH("Ej statsstøtte",B328,0))),0,IFERROR(E340/E339,0))</f>
        <v>0</v>
      </c>
      <c r="G346" s="242"/>
      <c r="H346" s="4"/>
      <c r="I346" s="4"/>
      <c r="J346" s="4"/>
      <c r="K346" s="4"/>
      <c r="L346" s="4"/>
      <c r="M346" s="4"/>
      <c r="N346" s="4"/>
      <c r="O346" s="4"/>
      <c r="P346" s="4"/>
      <c r="R346"/>
      <c r="S346"/>
      <c r="T346"/>
      <c r="U346"/>
      <c r="W346"/>
      <c r="Y346"/>
    </row>
    <row r="347" spans="1:36" ht="15">
      <c r="A347" s="74" t="s">
        <v>79</v>
      </c>
      <c r="B347" s="75">
        <f>IFERROR(E341/$E$15,0)</f>
        <v>0</v>
      </c>
      <c r="C347" s="35"/>
      <c r="D347" s="35"/>
      <c r="E347" s="50" t="s">
        <v>70</v>
      </c>
      <c r="F347" s="99">
        <f>IFERROR(E340/E332,0)</f>
        <v>0</v>
      </c>
      <c r="H347" s="4"/>
      <c r="I347" s="4"/>
      <c r="J347" s="4"/>
      <c r="K347" s="4"/>
      <c r="L347" s="4"/>
      <c r="M347" s="4"/>
      <c r="N347" s="4"/>
      <c r="O347" s="4"/>
      <c r="P347" s="4"/>
      <c r="R347"/>
      <c r="S347"/>
      <c r="T347"/>
      <c r="U347"/>
      <c r="W347"/>
      <c r="Y347"/>
    </row>
    <row r="348" spans="1:36" ht="15">
      <c r="A348" s="73"/>
      <c r="B348" s="76"/>
      <c r="E348" s="50"/>
      <c r="H348" s="4"/>
      <c r="I348" s="4"/>
      <c r="J348" s="4"/>
      <c r="K348" s="4"/>
      <c r="L348" s="4"/>
      <c r="M348" s="4"/>
      <c r="N348" s="4"/>
      <c r="O348" s="4"/>
      <c r="P348" s="4"/>
      <c r="R348"/>
      <c r="S348"/>
      <c r="T348"/>
      <c r="U348"/>
      <c r="W348"/>
      <c r="Y348"/>
      <c r="AD348"/>
    </row>
    <row r="349" spans="1:36" ht="15">
      <c r="A349" s="29" t="s">
        <v>34</v>
      </c>
      <c r="B349" s="1"/>
      <c r="C349" s="206" t="s">
        <v>62</v>
      </c>
      <c r="D349" s="206"/>
      <c r="E349" s="30" t="s">
        <v>37</v>
      </c>
      <c r="F349" s="204"/>
      <c r="G349" s="184"/>
      <c r="H349" s="205"/>
      <c r="I349" s="207"/>
      <c r="J349" s="184"/>
      <c r="K349" s="184"/>
      <c r="L349" s="184"/>
      <c r="M349" s="184"/>
      <c r="R349" s="48"/>
      <c r="S349" s="79"/>
      <c r="T349" s="183"/>
      <c r="W349" s="5"/>
      <c r="X349" s="83"/>
      <c r="AA349" s="184" t="str">
        <f>IF(NOT(ISERROR(MATCH("Selvfinansieret",B350,0))),"",IF(NOT(ISERROR(MATCH(B350,{"ABER"},0))),IF(X349=0,"",X349),IF(NOT(ISERROR(MATCH(B350,{"GEBER"},0))),IF(AG364=0,"",AG364),IF(NOT(ISERROR(MATCH(B350,{"FIBER"},0))),IF(Z349=0,"",Z349),""))))</f>
        <v/>
      </c>
      <c r="AF349" s="184"/>
    </row>
    <row r="350" spans="1:36" ht="15">
      <c r="A350" s="29" t="s">
        <v>207</v>
      </c>
      <c r="B350" s="31"/>
      <c r="C350" s="206"/>
      <c r="D350" s="206"/>
      <c r="E350" s="30" t="s">
        <v>177</v>
      </c>
      <c r="F350" s="31" t="str">
        <f>IF(ISBLANK($F$19),"Projektform skal vælges ved hovedansøger",$F$19)</f>
        <v>Projektform skal vælges ved hovedansøger</v>
      </c>
      <c r="G350" s="184"/>
      <c r="H350" s="205"/>
      <c r="I350" s="207"/>
      <c r="J350" s="184"/>
      <c r="K350" s="184"/>
      <c r="L350" s="184"/>
      <c r="M350" s="184"/>
      <c r="R350" s="48"/>
      <c r="S350" s="79"/>
      <c r="T350" s="83"/>
      <c r="W350" s="5"/>
      <c r="X350" s="83"/>
      <c r="Y350" s="84"/>
      <c r="AA350" s="184"/>
      <c r="AF350" s="184"/>
    </row>
    <row r="351" spans="1:36" ht="30">
      <c r="A351" s="30" t="s">
        <v>35</v>
      </c>
      <c r="B351" s="31"/>
      <c r="C351" s="30"/>
      <c r="D351" s="30"/>
      <c r="E351" s="217" t="s">
        <v>36</v>
      </c>
      <c r="F351" s="218" t="str">
        <f>IFERROR(IF(NOT(ISERROR(MATCH(B350,{"ABER"},0))),INDEX(ABER_Tilskudsprocent_liste[#All],MATCH(B351,ABER_Tilskudsprocent_liste[[#All],[Typer af projekter og aktiviteter/ virksomhedsstørrelse]],0),MATCH(AA353,ABER_Tilskudsprocent_liste[#Headers],0)),IF(NOT(ISERROR(MATCH(B350,{"GBER"},0))),INDEX(GEBER_Tilskudsprocent_liste[#All],MATCH(B351,GEBER_Tilskudsprocent_liste[[#All],[Typer af projekter og aktiviteter/ virksomhedsstørrelse]],0),MATCH(AA353,GEBER_Tilskudsprocent_liste[#Headers],0)),IF(NOT(ISERROR(MATCH(B350,{"FIBER"},0))),INDEX(FIBER_Tilskudsprocent_liste[#All],MATCH(B351,FIBER_Tilskudsprocent_liste[[#All],[Typer af projekter og aktiviteter/ virksomhedsstørrelse]],0),MATCH(AA353,FIBER_Tilskudsprocent_liste[#Headers],0)),""))),"")</f>
        <v/>
      </c>
      <c r="G351" s="217" t="s">
        <v>213</v>
      </c>
      <c r="H351" s="249" t="s">
        <v>218</v>
      </c>
      <c r="I351" s="250"/>
      <c r="J351" s="251" t="s">
        <v>221</v>
      </c>
      <c r="K351" s="251"/>
      <c r="L351" s="184"/>
      <c r="M351" s="184"/>
      <c r="R351" s="49"/>
      <c r="S351" s="80"/>
      <c r="T351" s="83"/>
      <c r="W351" s="5"/>
      <c r="X351" s="186"/>
      <c r="AB351" s="83"/>
      <c r="AF351" s="184"/>
    </row>
    <row r="352" spans="1:36" ht="15">
      <c r="A352" s="29"/>
      <c r="B352" s="30"/>
      <c r="C352" s="30"/>
      <c r="D352" s="30"/>
      <c r="E352" s="217"/>
      <c r="F352" s="255" t="str">
        <f>IFERROR(IF(NOT(ISERROR(MATCH(B350,{"ABER"},0))),INDEX(ABER_Tilskudsprocent_liste[#All],MATCH(B351,ABER_Tilskudsprocent_liste[[#All],[Typer af projekter og aktiviteter/ virksomhedsstørrelse]],0),MATCH(AA353,ABER_Tilskudsprocent_liste[#Headers],0)),IF(NOT(ISERROR(MATCH(B350,{"GBER"},0))),INDEX(GEBER_Tilskudsprocent_liste[#All],MATCH(B351,GEBER_Tilskudsprocent_liste[[#All],[Typer af projekter og aktiviteter/ virksomhedsstørrelse]],0),MATCH(AA353,GEBER_Tilskudsprocent_liste[#Headers],0)),IF(NOT(ISERROR(MATCH(B350,{"FIBER"},0))),INDEX(FIBER_Tilskudsprocent_liste[#All],MATCH(B351,FIBER_Tilskudsprocent_liste[[#All],[Typer af projekter og aktiviteter/ virksomhedsstørrelse]],0),MATCH(AA353,FIBER_Tilskudsprocent_liste[#Headers],0)),""))),"")</f>
        <v/>
      </c>
      <c r="G352" s="252"/>
      <c r="H352" s="251" t="str">
        <f>IFERROR(IF(E363*(1-F352)-C364&lt;0,F352-((E363*F352+C364)-E363)/E363,""),"")</f>
        <v/>
      </c>
      <c r="I352" s="251" t="str">
        <f>IFERROR(IF(D364&lt;&gt;0,IF(D364=E363,0,IF(C364&gt;0,(F352-D364/E363)-H352,"HA")),IF(E363*(1-F352)-C364&lt;0,((F352-((E363*F352+C364+D364)-E363)/E363)),"")),"")</f>
        <v/>
      </c>
      <c r="J352" s="253" t="e">
        <f>I352-H353</f>
        <v>#VALUE!</v>
      </c>
      <c r="K352" s="251"/>
      <c r="L352" s="184"/>
      <c r="M352" s="184"/>
      <c r="R352" s="49"/>
      <c r="S352" s="80"/>
      <c r="T352" s="83"/>
      <c r="U352" s="41" t="s">
        <v>220</v>
      </c>
      <c r="V352" t="s">
        <v>219</v>
      </c>
      <c r="W352" s="184" t="s">
        <v>217</v>
      </c>
      <c r="X352" s="184" t="s">
        <v>216</v>
      </c>
      <c r="Y352" s="184" t="s">
        <v>182</v>
      </c>
      <c r="AA352" s="42" t="s">
        <v>179</v>
      </c>
      <c r="AB352" s="46" t="s">
        <v>177</v>
      </c>
      <c r="AC352"/>
    </row>
    <row r="353" spans="1:36" ht="15.75" thickBot="1">
      <c r="A353" s="37"/>
      <c r="B353" s="27" t="s">
        <v>85</v>
      </c>
      <c r="C353" s="27" t="s">
        <v>208</v>
      </c>
      <c r="D353" s="27" t="s">
        <v>214</v>
      </c>
      <c r="E353" s="27" t="s">
        <v>0</v>
      </c>
      <c r="F353" s="28" t="s">
        <v>13</v>
      </c>
      <c r="G353" s="208"/>
      <c r="H353" s="254" t="e">
        <f>(F352-D364/E363)</f>
        <v>#VALUE!</v>
      </c>
      <c r="I353" s="252"/>
      <c r="J353" s="208"/>
      <c r="K353" s="252"/>
      <c r="L353" s="208"/>
      <c r="M353" s="208"/>
      <c r="N353" s="4"/>
      <c r="O353" s="4"/>
      <c r="P353" s="189"/>
      <c r="Q353" s="42"/>
      <c r="R353" s="81"/>
      <c r="S353" s="41"/>
      <c r="T353" s="41"/>
      <c r="U353"/>
      <c r="V353" s="5"/>
      <c r="W353" s="184"/>
      <c r="X353" s="184"/>
      <c r="Z353" s="83"/>
      <c r="AA353" s="40" t="str">
        <f>CONCATENATE(F349," - ",AB353)</f>
        <v xml:space="preserve"> - Projektform skal vælges ved hovedansøger</v>
      </c>
      <c r="AB353" t="str">
        <f>F350</f>
        <v>Projektform skal vælges ved hovedansøger</v>
      </c>
      <c r="AC353"/>
    </row>
    <row r="354" spans="1:36" ht="15" customHeight="1">
      <c r="A354" s="5" t="s">
        <v>82</v>
      </c>
      <c r="B354" s="196">
        <f>IFERROR(IF(E354=0,0,Y354),0)</f>
        <v>0</v>
      </c>
      <c r="C354" s="196">
        <f t="shared" ref="C354:C360" si="47">IFERROR(E354-B354,0)</f>
        <v>0</v>
      </c>
      <c r="D354" s="196"/>
      <c r="E354" s="215"/>
      <c r="F354" s="32"/>
      <c r="G354" s="283"/>
      <c r="H354" s="284"/>
      <c r="I354" s="284"/>
      <c r="J354" s="284"/>
      <c r="K354" s="284"/>
      <c r="L354" s="284"/>
      <c r="M354" s="284"/>
      <c r="N354" s="284"/>
      <c r="O354" s="285"/>
      <c r="P354" s="190"/>
      <c r="Q354" s="45"/>
      <c r="R354" s="78"/>
      <c r="S354" s="41"/>
      <c r="T354" s="41"/>
      <c r="U354" s="41" t="e">
        <f>((F352-((E363*F352+C364)-E363)/E363))*E354</f>
        <v>#VALUE!</v>
      </c>
      <c r="V354" t="e">
        <f>H353*E354</f>
        <v>#VALUE!</v>
      </c>
      <c r="W354" s="5">
        <f>IFERROR(IF(E354=0,0,E354*H352),0)</f>
        <v>0</v>
      </c>
      <c r="X354" s="184">
        <f>IF(E354=0,0,E354*F351)</f>
        <v>0</v>
      </c>
      <c r="Y354" s="184">
        <f>IF(NOT(ISERROR(MATCH("Selvfinansieret",B$350,0))),0,IF(OR(NOT(ISERROR(MATCH("Ej statsstøtte",B$350,0))),NOT(ISERROR(MATCH(B$350,AI360:AI362,0)))),E354,IF(AND(D364=0,C364=0),X354,IF(AND(D364&gt;0,C364=0),V354,IF(AND(D364&gt;0,C364&gt;0,V354=0),0,IF(AND(W354&lt;&gt;0,W354&lt;V354),W354,V354))))))</f>
        <v>0</v>
      </c>
      <c r="AA354" s="40"/>
      <c r="AB354" s="41"/>
      <c r="AC354"/>
      <c r="AE354" s="292" t="s">
        <v>178</v>
      </c>
      <c r="AF354" s="292"/>
      <c r="AG354" s="292"/>
    </row>
    <row r="355" spans="1:36" ht="15">
      <c r="A355" s="5" t="s">
        <v>3</v>
      </c>
      <c r="B355" s="196">
        <f t="shared" ref="B355:B360" si="48">IFERROR(IF(E355=0,0,Y355),0)</f>
        <v>0</v>
      </c>
      <c r="C355" s="196">
        <f t="shared" si="47"/>
        <v>0</v>
      </c>
      <c r="D355" s="196"/>
      <c r="E355" s="215"/>
      <c r="F355" s="95"/>
      <c r="G355" s="286"/>
      <c r="H355" s="287"/>
      <c r="I355" s="287"/>
      <c r="J355" s="287"/>
      <c r="K355" s="287"/>
      <c r="L355" s="287"/>
      <c r="M355" s="287"/>
      <c r="N355" s="287"/>
      <c r="O355" s="288"/>
      <c r="P355" s="190"/>
      <c r="Q355" s="78"/>
      <c r="R355" s="82"/>
      <c r="S355" s="43"/>
      <c r="T355" s="41"/>
      <c r="U355" s="41" t="e">
        <f>((F352-((E363*F352+C364+D364)-E363)/E363))*E355</f>
        <v>#VALUE!</v>
      </c>
      <c r="V355" t="e">
        <f>H353*E355</f>
        <v>#VALUE!</v>
      </c>
      <c r="W355" s="5">
        <f>IFERROR(IF(E355=0,0,E355*H352),0)</f>
        <v>0</v>
      </c>
      <c r="X355" s="184">
        <f>IF(E355=0,0,E355*F351)</f>
        <v>0</v>
      </c>
      <c r="Y355" s="184">
        <f t="shared" ref="Y355:Y363" si="49">IF(NOT(ISERROR(MATCH("Selvfinansieret",B$350,0))),0,IF(OR(NOT(ISERROR(MATCH("Ej statsstøtte",B$350,0))),NOT(ISERROR(MATCH(B$350,AI361:AI363,0)))),E355,IF(AND(D365=0,C365=0),X355,IF(AND(D365&gt;0,C365=0),V355,IF(AND(D365&gt;0,C365&gt;0,V355=0),0,IF(AND(W355&lt;&gt;0,W355&lt;V355),W355,V355))))))</f>
        <v>0</v>
      </c>
      <c r="AA355" s="40"/>
      <c r="AB355" s="41"/>
      <c r="AC355"/>
    </row>
    <row r="356" spans="1:36" ht="15">
      <c r="A356" s="5" t="s">
        <v>84</v>
      </c>
      <c r="B356" s="196">
        <f t="shared" si="48"/>
        <v>0</v>
      </c>
      <c r="C356" s="196">
        <f t="shared" si="47"/>
        <v>0</v>
      </c>
      <c r="D356" s="196"/>
      <c r="E356" s="215"/>
      <c r="F356" s="95"/>
      <c r="G356" s="286"/>
      <c r="H356" s="287"/>
      <c r="I356" s="287"/>
      <c r="J356" s="287"/>
      <c r="K356" s="287"/>
      <c r="L356" s="287"/>
      <c r="M356" s="287"/>
      <c r="N356" s="287"/>
      <c r="O356" s="288"/>
      <c r="P356" s="190"/>
      <c r="Q356" s="78"/>
      <c r="R356" s="82"/>
      <c r="S356" s="43"/>
      <c r="T356" s="41"/>
      <c r="U356" s="41" t="e">
        <f>((F352-((E363*F352+C364+D364)-E363)/E363))*E356</f>
        <v>#VALUE!</v>
      </c>
      <c r="V356" t="e">
        <f>H353*E356</f>
        <v>#VALUE!</v>
      </c>
      <c r="W356" s="5">
        <f>IFERROR(IF(E356=0,0,E356*H352),0)</f>
        <v>0</v>
      </c>
      <c r="X356" s="184">
        <f>IF(E356=0,0,E356*F351)</f>
        <v>0</v>
      </c>
      <c r="Y356" s="184">
        <f t="shared" si="49"/>
        <v>0</v>
      </c>
      <c r="AA356" s="40"/>
      <c r="AB356" s="41"/>
      <c r="AC356"/>
      <c r="AD356" s="50" t="s">
        <v>210</v>
      </c>
      <c r="AE356" s="50" t="s">
        <v>165</v>
      </c>
      <c r="AF356" s="50" t="s">
        <v>186</v>
      </c>
      <c r="AG356" s="50" t="s">
        <v>166</v>
      </c>
      <c r="AH356" s="50" t="s">
        <v>184</v>
      </c>
      <c r="AI356" s="50" t="s">
        <v>188</v>
      </c>
      <c r="AJ356" s="50" t="s">
        <v>211</v>
      </c>
    </row>
    <row r="357" spans="1:36" ht="15">
      <c r="A357" s="5" t="s">
        <v>46</v>
      </c>
      <c r="B357" s="196">
        <f t="shared" si="48"/>
        <v>0</v>
      </c>
      <c r="C357" s="196">
        <f t="shared" si="47"/>
        <v>0</v>
      </c>
      <c r="D357" s="196"/>
      <c r="E357" s="215"/>
      <c r="F357" s="95"/>
      <c r="G357" s="286"/>
      <c r="H357" s="287"/>
      <c r="I357" s="287"/>
      <c r="J357" s="287"/>
      <c r="K357" s="287"/>
      <c r="L357" s="287"/>
      <c r="M357" s="287"/>
      <c r="N357" s="287"/>
      <c r="O357" s="288"/>
      <c r="P357" s="191"/>
      <c r="Q357" s="78"/>
      <c r="R357" s="82"/>
      <c r="S357" s="43"/>
      <c r="T357" s="41"/>
      <c r="U357" s="41" t="e">
        <f>((F352-((E363*F352+C364+D364)-E363)/E363))*E357</f>
        <v>#VALUE!</v>
      </c>
      <c r="V357" t="e">
        <f>H353*E357</f>
        <v>#VALUE!</v>
      </c>
      <c r="W357" s="5">
        <f>IFERROR(IF(E357=0,0,E357*H352),0)</f>
        <v>0</v>
      </c>
      <c r="X357" s="184">
        <f>IF(E357=0,0,E357*F351)</f>
        <v>0</v>
      </c>
      <c r="Y357" s="184">
        <f t="shared" si="49"/>
        <v>0</v>
      </c>
      <c r="AA357" t="s">
        <v>180</v>
      </c>
      <c r="AB357" t="s">
        <v>175</v>
      </c>
      <c r="AC357"/>
      <c r="AD357" t="s">
        <v>159</v>
      </c>
      <c r="AE357" t="s">
        <v>159</v>
      </c>
      <c r="AF357" t="s">
        <v>167</v>
      </c>
      <c r="AG357" s="181" t="s">
        <v>174</v>
      </c>
      <c r="AH357" s="184" t="str">
        <f>IF(NOT(ISERROR(MATCH("Selvfinansieret",B350,0))),"",IF(NOT(ISERROR(MATCH(B350,{"ABER"},0))),AE357,IF(NOT(ISERROR(MATCH(B350,{"GBER"},0))),AF357,IF(NOT(ISERROR(MATCH(B350,{"FIBER"},0))),AG357,IF(NOT(ISERROR(MATCH(B350,{"Ej statsstøtte"},0))),AD357,"")))))</f>
        <v/>
      </c>
      <c r="AI357" s="182" t="s">
        <v>165</v>
      </c>
    </row>
    <row r="358" spans="1:36" ht="15">
      <c r="A358" s="5" t="s">
        <v>2</v>
      </c>
      <c r="B358" s="196">
        <f t="shared" si="48"/>
        <v>0</v>
      </c>
      <c r="C358" s="196">
        <f t="shared" si="47"/>
        <v>0</v>
      </c>
      <c r="D358" s="196"/>
      <c r="E358" s="215"/>
      <c r="F358" s="95"/>
      <c r="G358" s="286"/>
      <c r="H358" s="287"/>
      <c r="I358" s="287"/>
      <c r="J358" s="287"/>
      <c r="K358" s="287"/>
      <c r="L358" s="287"/>
      <c r="M358" s="287"/>
      <c r="N358" s="287"/>
      <c r="O358" s="288"/>
      <c r="P358" s="191"/>
      <c r="Q358" s="78"/>
      <c r="R358" s="82"/>
      <c r="S358" s="43"/>
      <c r="T358" s="41"/>
      <c r="U358" s="41" t="e">
        <f>((F352-((E363*F352+C364+D364)-E363)/E363))*E358</f>
        <v>#VALUE!</v>
      </c>
      <c r="V358" t="e">
        <f>H353*E358</f>
        <v>#VALUE!</v>
      </c>
      <c r="W358" s="5">
        <f>IFERROR(IF(E358=0,0,E358*H352),0)</f>
        <v>0</v>
      </c>
      <c r="X358" s="184">
        <f>IF(E358=0,0,E358*F351)</f>
        <v>0</v>
      </c>
      <c r="Y358" s="184">
        <f t="shared" si="49"/>
        <v>0</v>
      </c>
      <c r="AA358" t="s">
        <v>68</v>
      </c>
      <c r="AB358" t="s">
        <v>176</v>
      </c>
      <c r="AC358"/>
      <c r="AD358" t="s">
        <v>160</v>
      </c>
      <c r="AE358" t="s">
        <v>160</v>
      </c>
      <c r="AF358" t="s">
        <v>168</v>
      </c>
      <c r="AG358" s="181" t="s">
        <v>161</v>
      </c>
      <c r="AH358" s="184" t="str">
        <f>IF(NOT(ISERROR(MATCH("Selvfinansieret",B350,0))),"",IF(NOT(ISERROR(MATCH(B350,{"ABER"},0))),AE358,IF(NOT(ISERROR(MATCH(B350,{"GBER"},0))),AF358,IF(NOT(ISERROR(MATCH(B350,{"FIBER"},0))),AG358,IF(NOT(ISERROR(MATCH(B350,{"Ej statsstøtte"},0))),AD358,"")))))</f>
        <v/>
      </c>
      <c r="AI358" s="183" t="s">
        <v>186</v>
      </c>
    </row>
    <row r="359" spans="1:36" ht="15">
      <c r="A359" s="5" t="s">
        <v>14</v>
      </c>
      <c r="B359" s="196">
        <f t="shared" si="48"/>
        <v>0</v>
      </c>
      <c r="C359" s="196">
        <f t="shared" si="47"/>
        <v>0</v>
      </c>
      <c r="D359" s="196"/>
      <c r="E359" s="215"/>
      <c r="F359" s="95"/>
      <c r="G359" s="286"/>
      <c r="H359" s="287"/>
      <c r="I359" s="287"/>
      <c r="J359" s="287"/>
      <c r="K359" s="287"/>
      <c r="L359" s="287"/>
      <c r="M359" s="287"/>
      <c r="N359" s="287"/>
      <c r="O359" s="288"/>
      <c r="P359" s="190"/>
      <c r="Q359" s="78"/>
      <c r="R359" s="82"/>
      <c r="S359" s="43"/>
      <c r="T359" s="41"/>
      <c r="U359" s="41" t="e">
        <f>((F352-((E363*F352+C364+D364)-E363)/E363))*E359</f>
        <v>#VALUE!</v>
      </c>
      <c r="V359" t="e">
        <f>H353*E359</f>
        <v>#VALUE!</v>
      </c>
      <c r="W359" s="5">
        <f>IFERROR(IF(E359=0,0,E359*H352),0)</f>
        <v>0</v>
      </c>
      <c r="X359" s="184">
        <f>IF(E359=0,0,E359*F351)</f>
        <v>0</v>
      </c>
      <c r="Y359" s="184">
        <f t="shared" si="49"/>
        <v>0</v>
      </c>
      <c r="Z359" s="184"/>
      <c r="AA359" t="s">
        <v>181</v>
      </c>
      <c r="AB359"/>
      <c r="AC359"/>
      <c r="AD359" t="s">
        <v>161</v>
      </c>
      <c r="AE359" t="s">
        <v>161</v>
      </c>
      <c r="AF359" t="s">
        <v>169</v>
      </c>
      <c r="AG359" s="241" t="s">
        <v>187</v>
      </c>
      <c r="AH359" s="184" t="str">
        <f>IF(NOT(ISERROR(MATCH("Selvfinansieret",B350,0))),"",IF(NOT(ISERROR(MATCH(B350,{"ABER"},0))),AE359,IF(NOT(ISERROR(MATCH(B350,{"GBER"},0))),AF359,IF(NOT(ISERROR(MATCH(B350,{"FIBER"},0))),AG359,IF(NOT(ISERROR(MATCH(B350,{"Ej statsstøtte"},0))),AD359,"")))))</f>
        <v/>
      </c>
      <c r="AI359" s="183" t="s">
        <v>166</v>
      </c>
    </row>
    <row r="360" spans="1:36" ht="15.75" thickBot="1">
      <c r="A360" s="26" t="s">
        <v>83</v>
      </c>
      <c r="B360" s="196">
        <f t="shared" si="48"/>
        <v>0</v>
      </c>
      <c r="C360" s="196">
        <f t="shared" si="47"/>
        <v>0</v>
      </c>
      <c r="D360" s="196"/>
      <c r="E360" s="216"/>
      <c r="F360" s="95"/>
      <c r="G360" s="287"/>
      <c r="H360" s="287"/>
      <c r="I360" s="287"/>
      <c r="J360" s="287"/>
      <c r="K360" s="287"/>
      <c r="L360" s="287"/>
      <c r="M360" s="287"/>
      <c r="N360" s="287"/>
      <c r="O360" s="288"/>
      <c r="P360" s="190"/>
      <c r="Q360" s="78"/>
      <c r="R360" s="82"/>
      <c r="S360" s="43"/>
      <c r="T360" s="41"/>
      <c r="U360" s="41" t="e">
        <f>((F352-((E363*F352+C364+D364)-E363)/E363))*E360</f>
        <v>#VALUE!</v>
      </c>
      <c r="V360" t="e">
        <f>H353*E360</f>
        <v>#VALUE!</v>
      </c>
      <c r="W360" s="5">
        <f>IFERROR(IF(E360=0,0,E360*H352),0)</f>
        <v>0</v>
      </c>
      <c r="X360" s="184">
        <f>IF(E360=0,0,E360*F351)</f>
        <v>0</v>
      </c>
      <c r="Y360" s="184">
        <f t="shared" si="49"/>
        <v>0</v>
      </c>
      <c r="Z360" s="184"/>
      <c r="AA360" t="s">
        <v>87</v>
      </c>
      <c r="AB360"/>
      <c r="AC360"/>
      <c r="AD360" t="s">
        <v>162</v>
      </c>
      <c r="AE360" t="s">
        <v>162</v>
      </c>
      <c r="AF360" t="s">
        <v>170</v>
      </c>
      <c r="AG360" s="84" t="str">
        <f>""</f>
        <v/>
      </c>
      <c r="AH360" s="184" t="str">
        <f>IF(NOT(ISERROR(MATCH("Selvfinansieret",B350,0))),"",IF(NOT(ISERROR(MATCH(B350,{"ABER"},0))),AE360,IF(NOT(ISERROR(MATCH(B350,{"GBER"},0))),AF360,IF(NOT(ISERROR(MATCH(B350,{"FIBER"},0))),AG360,IF(NOT(ISERROR(MATCH(B350,{"Ej statsstøtte"},0))),AD360,"")))))</f>
        <v/>
      </c>
      <c r="AI360" s="83" t="s">
        <v>126</v>
      </c>
    </row>
    <row r="361" spans="1:36" ht="15">
      <c r="A361" s="98" t="s">
        <v>31</v>
      </c>
      <c r="B361" s="200">
        <f>SUM(B354+B355+B356+B357-B358-B359+B360)</f>
        <v>0</v>
      </c>
      <c r="C361" s="197">
        <f>SUM(C354+C355+C356+C357-C358-C359+C360)</f>
        <v>0</v>
      </c>
      <c r="D361" s="197"/>
      <c r="E361" s="200">
        <f>SUM(B361:C361)</f>
        <v>0</v>
      </c>
      <c r="F361" s="97"/>
      <c r="G361" s="286"/>
      <c r="H361" s="287"/>
      <c r="I361" s="287"/>
      <c r="J361" s="287"/>
      <c r="K361" s="287"/>
      <c r="L361" s="287"/>
      <c r="M361" s="287"/>
      <c r="N361" s="287"/>
      <c r="O361" s="288"/>
      <c r="P361" s="44"/>
      <c r="R361"/>
      <c r="S361"/>
      <c r="T361"/>
      <c r="U361" s="41" t="e">
        <f>((F352-((E363*F352+C364+D364)-E363)/E363))*E361</f>
        <v>#VALUE!</v>
      </c>
      <c r="V361" t="e">
        <f>H353*E361</f>
        <v>#VALUE!</v>
      </c>
      <c r="W361" s="5">
        <f>IFERROR(IF(E361=0,0,E361*H352),0)</f>
        <v>0</v>
      </c>
      <c r="X361" s="184">
        <f>IF(E361=0,0,E361*F351)</f>
        <v>0</v>
      </c>
      <c r="Y361" s="184" t="e">
        <f t="shared" si="49"/>
        <v>#VALUE!</v>
      </c>
      <c r="Z361" s="184"/>
      <c r="AA361" t="s">
        <v>209</v>
      </c>
      <c r="AB361"/>
      <c r="AC361"/>
      <c r="AD361" t="s">
        <v>172</v>
      </c>
      <c r="AE361" t="s">
        <v>163</v>
      </c>
      <c r="AF361" t="s">
        <v>171</v>
      </c>
      <c r="AG361" s="84" t="str">
        <f>""</f>
        <v/>
      </c>
      <c r="AH361" s="184" t="str">
        <f>IF(NOT(ISERROR(MATCH("Selvfinansieret",B350,0))),"",IF(NOT(ISERROR(MATCH(B350,{"ABER"},0))),AE361,IF(NOT(ISERROR(MATCH(B350,{"GBER"},0))),AF361,IF(NOT(ISERROR(MATCH(B350,{"FIBER"},0))),AG361,IF(NOT(ISERROR(MATCH(B350,{"Ej statsstøtte"},0))),AD361,"")))))</f>
        <v/>
      </c>
      <c r="AI361" s="83" t="s">
        <v>127</v>
      </c>
    </row>
    <row r="362" spans="1:36" ht="15.75" thickBot="1">
      <c r="A362" s="33" t="s">
        <v>1</v>
      </c>
      <c r="B362" s="198">
        <f>IFERROR(IF(E362=0,0,Y362),0)</f>
        <v>0</v>
      </c>
      <c r="C362" s="196">
        <f>IFERROR(E362-B362,0)</f>
        <v>0</v>
      </c>
      <c r="D362" s="196"/>
      <c r="E362" s="216"/>
      <c r="F362" s="96"/>
      <c r="G362" s="286"/>
      <c r="H362" s="287"/>
      <c r="I362" s="287"/>
      <c r="J362" s="287"/>
      <c r="K362" s="287"/>
      <c r="L362" s="287"/>
      <c r="M362" s="287"/>
      <c r="N362" s="287"/>
      <c r="O362" s="288"/>
      <c r="P362" s="190"/>
      <c r="R362"/>
      <c r="S362"/>
      <c r="T362"/>
      <c r="U362" s="41" t="e">
        <f>((F352-((E363*F352+C364+D364)-E363)/E363))*E362</f>
        <v>#VALUE!</v>
      </c>
      <c r="V362" t="e">
        <f>H353*E362</f>
        <v>#VALUE!</v>
      </c>
      <c r="W362" s="5">
        <f>IFERROR(IF(E362=0,0,E362*H352),0)</f>
        <v>0</v>
      </c>
      <c r="X362" s="184">
        <f>IF(E362=0,0,E362*F351)</f>
        <v>0</v>
      </c>
      <c r="Y362" s="184">
        <f t="shared" si="49"/>
        <v>0</v>
      </c>
      <c r="Z362" s="184"/>
      <c r="AA362" s="40"/>
      <c r="AB362" s="41"/>
      <c r="AC362"/>
      <c r="AD362" t="s">
        <v>163</v>
      </c>
      <c r="AE362" t="s">
        <v>164</v>
      </c>
      <c r="AF362" t="s">
        <v>172</v>
      </c>
      <c r="AG362" s="84" t="str">
        <f>""</f>
        <v/>
      </c>
      <c r="AH362" s="184" t="str">
        <f>IF(NOT(ISERROR(MATCH("Selvfinansieret",B350,0))),"",IF(NOT(ISERROR(MATCH(B350,{"ABER"},0))),AE362,IF(NOT(ISERROR(MATCH(B350,{"GBER"},0))),AF362,IF(NOT(ISERROR(MATCH(B350,{"FIBER"},0))),AG362,IF(NOT(ISERROR(MATCH(B350,{"Ej statsstøtte"},0))),AD362,"")))))</f>
        <v/>
      </c>
      <c r="AI362" s="83" t="s">
        <v>128</v>
      </c>
    </row>
    <row r="363" spans="1:36" ht="15.75" thickBot="1">
      <c r="A363" s="167" t="s">
        <v>0</v>
      </c>
      <c r="B363" s="248">
        <f>IF(B361+B362&lt;=0,0,B361+B362)</f>
        <v>0</v>
      </c>
      <c r="C363" s="248">
        <f>IF(C361+C362-C364&lt;=0,0,C361+C362-C364)</f>
        <v>0</v>
      </c>
      <c r="D363" s="276"/>
      <c r="E363" s="201">
        <f>SUM(E354+E355+E356+E357-E358-E359+E360)+E362</f>
        <v>0</v>
      </c>
      <c r="F363" s="168"/>
      <c r="G363" s="289"/>
      <c r="H363" s="290"/>
      <c r="I363" s="290"/>
      <c r="J363" s="290"/>
      <c r="K363" s="290"/>
      <c r="L363" s="290"/>
      <c r="M363" s="290"/>
      <c r="N363" s="290"/>
      <c r="O363" s="291"/>
      <c r="P363" s="44"/>
      <c r="R363"/>
      <c r="S363"/>
      <c r="T363"/>
      <c r="U363" s="41" t="e">
        <f>((F352-((E363*F352+C364+D364)-E363)/E363))*E363</f>
        <v>#VALUE!</v>
      </c>
      <c r="V363" t="e">
        <f>H353*E363</f>
        <v>#VALUE!</v>
      </c>
      <c r="W363" s="5">
        <f>IFERROR(IF(E363=0,0,E363*H352),0)</f>
        <v>0</v>
      </c>
      <c r="Y363" s="184">
        <f t="shared" si="49"/>
        <v>0</v>
      </c>
      <c r="Z363" s="184"/>
      <c r="AA363" s="182"/>
      <c r="AB363" s="182"/>
      <c r="AC363"/>
      <c r="AD363" t="s">
        <v>164</v>
      </c>
      <c r="AE363" s="84" t="str">
        <f>""</f>
        <v/>
      </c>
      <c r="AF363" t="s">
        <v>161</v>
      </c>
      <c r="AG363" s="84" t="str">
        <f>""</f>
        <v/>
      </c>
      <c r="AH363" s="184" t="str">
        <f>IF(NOT(ISERROR(MATCH("Selvfinansieret",B350,0))),"",IF(NOT(ISERROR(MATCH(B350,{"ABER"},0))),AE363,IF(NOT(ISERROR(MATCH(B350,{"GBER"},0))),AF363,IF(NOT(ISERROR(MATCH(B350,{"FIBER"},0))),AG363,IF(NOT(ISERROR(MATCH(B350,{"Ej statsstøtte"},0))),AD363,"")))))</f>
        <v/>
      </c>
      <c r="AI363" s="41" t="s">
        <v>185</v>
      </c>
    </row>
    <row r="364" spans="1:36" s="24" customFormat="1" ht="15">
      <c r="A364" s="169" t="s">
        <v>151</v>
      </c>
      <c r="B364" s="247">
        <f>B363</f>
        <v>0</v>
      </c>
      <c r="C364" s="281"/>
      <c r="D364" s="274"/>
      <c r="E364" s="247">
        <f>SUM(B354+B355+B356+B357-B358-B359+B360)</f>
        <v>0</v>
      </c>
      <c r="F364" s="187"/>
      <c r="G364" s="166"/>
      <c r="H364" s="166"/>
      <c r="I364" s="166"/>
      <c r="J364" s="166"/>
      <c r="K364" s="166"/>
      <c r="L364" s="166"/>
      <c r="M364" s="166"/>
      <c r="N364" s="166"/>
      <c r="O364" s="166"/>
      <c r="P364" s="44"/>
      <c r="Q364"/>
      <c r="R364"/>
      <c r="S364"/>
      <c r="T364"/>
      <c r="U364"/>
      <c r="V364"/>
      <c r="W364"/>
      <c r="X364"/>
      <c r="Y364" s="184"/>
      <c r="Z364" s="184"/>
      <c r="AA364" s="78"/>
      <c r="AB364" s="183"/>
      <c r="AC364" s="41"/>
      <c r="AD364" t="s">
        <v>174</v>
      </c>
      <c r="AE364" s="5" t="str">
        <f>""</f>
        <v/>
      </c>
      <c r="AF364" s="84" t="s">
        <v>173</v>
      </c>
      <c r="AG364" s="84" t="str">
        <f>""</f>
        <v/>
      </c>
      <c r="AH364" s="184" t="str">
        <f>IF(NOT(ISERROR(MATCH("Selvfinansieret",B350,0))),"",IF(NOT(ISERROR(MATCH(B350,{"ABER"},0))),AE364,IF(NOT(ISERROR(MATCH(B350,{"GBER"},0))),AF364,IF(NOT(ISERROR(MATCH(B350,{"FIBER"},0))),AG364,IF(NOT(ISERROR(MATCH(B350,{"Ej statsstøtte"},0))),AD364,"")))))</f>
        <v/>
      </c>
      <c r="AI364" t="s">
        <v>212</v>
      </c>
      <c r="AJ364" s="5"/>
    </row>
    <row r="365" spans="1:36" s="24" customFormat="1" ht="15">
      <c r="A365" s="209"/>
      <c r="B365" s="210"/>
      <c r="C365" s="210"/>
      <c r="D365" s="210"/>
      <c r="E365" s="203"/>
      <c r="F365" s="165"/>
      <c r="G365" s="166"/>
      <c r="H365" s="166"/>
      <c r="I365" s="166"/>
      <c r="J365" s="166"/>
      <c r="K365" s="166"/>
      <c r="L365" s="166"/>
      <c r="M365" s="166"/>
      <c r="N365" s="166"/>
      <c r="O365" s="166"/>
      <c r="P365" s="44"/>
      <c r="Q365"/>
      <c r="R365"/>
      <c r="S365"/>
      <c r="T365"/>
      <c r="U365"/>
      <c r="V365"/>
      <c r="W365"/>
      <c r="X365"/>
      <c r="Y365" s="184"/>
      <c r="Z365" s="184"/>
      <c r="AA365" s="184"/>
      <c r="AD365" t="s">
        <v>187</v>
      </c>
      <c r="AE365" s="24" t="str">
        <f>""</f>
        <v/>
      </c>
      <c r="AF365" s="24" t="str">
        <f>""</f>
        <v/>
      </c>
      <c r="AG365" s="84" t="str">
        <f>""</f>
        <v/>
      </c>
      <c r="AH365" s="184" t="str">
        <f>IF(NOT(ISERROR(MATCH("Selvfinansieret",B350,0))),"",IF(NOT(ISERROR(MATCH(B350,{"ABER"},0))),AE365,IF(NOT(ISERROR(MATCH(B350,{"GBER"},0))),AF365,IF(NOT(ISERROR(MATCH(B350,{"FIBER"},0))),AG365,IF(NOT(ISERROR(MATCH(B350,{"Ej statsstøtte"},0))),AD365,"")))))</f>
        <v/>
      </c>
    </row>
    <row r="366" spans="1:36" s="24" customFormat="1" ht="15">
      <c r="A366" s="163"/>
      <c r="B366" s="164"/>
      <c r="C366" s="164"/>
      <c r="D366" s="164"/>
      <c r="E366" s="192" t="s">
        <v>183</v>
      </c>
      <c r="F366" s="193" t="str">
        <f>F351</f>
        <v/>
      </c>
      <c r="G366" s="165"/>
      <c r="H366" s="166"/>
      <c r="I366" s="166"/>
      <c r="J366" s="166"/>
      <c r="K366" s="166"/>
      <c r="L366" s="166"/>
      <c r="M366" s="166"/>
      <c r="N366" s="166"/>
      <c r="O366" s="166"/>
      <c r="P366" s="166"/>
      <c r="Q366" s="44"/>
      <c r="R366"/>
      <c r="S366"/>
      <c r="T366"/>
      <c r="U366"/>
      <c r="V366"/>
      <c r="W366"/>
      <c r="X366"/>
      <c r="Y366"/>
      <c r="Z366" s="184"/>
      <c r="AA366" s="5"/>
      <c r="AB366" s="5"/>
      <c r="AC366" s="5"/>
    </row>
    <row r="367" spans="1:36" s="24" customFormat="1" ht="30">
      <c r="A367" s="163"/>
      <c r="B367" s="164"/>
      <c r="C367" s="164"/>
      <c r="D367" s="164"/>
      <c r="E367" s="244" t="s">
        <v>215</v>
      </c>
      <c r="F367" s="193" t="str">
        <f>IFERROR(B363/E363,"")</f>
        <v/>
      </c>
      <c r="G367" s="165"/>
      <c r="H367" s="166"/>
      <c r="I367" s="166"/>
      <c r="J367" s="166"/>
      <c r="K367" s="166"/>
      <c r="L367" s="166"/>
      <c r="M367" s="166"/>
      <c r="N367" s="166"/>
      <c r="O367" s="166"/>
      <c r="P367" s="166"/>
      <c r="Q367" s="44"/>
      <c r="R367"/>
      <c r="S367"/>
      <c r="T367"/>
      <c r="U367"/>
      <c r="V367"/>
      <c r="W367"/>
      <c r="X367"/>
      <c r="Y367"/>
      <c r="Z367" s="184"/>
      <c r="AA367" s="5"/>
      <c r="AB367" s="5"/>
      <c r="AC367" s="5"/>
    </row>
    <row r="368" spans="1:36" ht="15">
      <c r="A368" s="34"/>
      <c r="B368" s="35"/>
      <c r="C368" s="35"/>
      <c r="D368" s="35"/>
      <c r="E368" s="36" t="s">
        <v>69</v>
      </c>
      <c r="F368" s="99">
        <f>IF(NOT(ISERROR(MATCH("Ej statsstøtte",B350,0))),0,IFERROR(E362/E361,0))</f>
        <v>0</v>
      </c>
      <c r="G368" s="242"/>
      <c r="H368" s="4"/>
      <c r="I368" s="4"/>
      <c r="J368" s="4"/>
      <c r="K368" s="4"/>
      <c r="L368" s="4"/>
      <c r="M368" s="4"/>
      <c r="N368" s="4"/>
      <c r="O368" s="4"/>
      <c r="P368" s="4"/>
      <c r="R368"/>
      <c r="S368"/>
      <c r="T368"/>
      <c r="U368"/>
      <c r="W368"/>
      <c r="Y368"/>
    </row>
    <row r="369" spans="1:36" ht="15">
      <c r="A369" s="74" t="s">
        <v>79</v>
      </c>
      <c r="B369" s="75">
        <f>IFERROR(E363/$E$15,0)</f>
        <v>0</v>
      </c>
      <c r="C369" s="35"/>
      <c r="D369" s="35"/>
      <c r="E369" s="50" t="s">
        <v>70</v>
      </c>
      <c r="F369" s="99">
        <f>IFERROR(E362/E354,0)</f>
        <v>0</v>
      </c>
      <c r="H369" s="4"/>
      <c r="I369" s="4"/>
      <c r="J369" s="4"/>
      <c r="K369" s="4"/>
      <c r="L369" s="4"/>
      <c r="M369" s="4"/>
      <c r="N369" s="4"/>
      <c r="O369" s="4"/>
      <c r="P369" s="4"/>
      <c r="R369"/>
      <c r="S369"/>
      <c r="T369"/>
      <c r="U369"/>
      <c r="W369"/>
      <c r="Y369"/>
    </row>
    <row r="370" spans="1:36" ht="15">
      <c r="A370" s="73"/>
      <c r="B370" s="76"/>
      <c r="E370" s="50"/>
      <c r="H370" s="4"/>
      <c r="I370" s="4"/>
      <c r="J370" s="4"/>
      <c r="K370" s="4"/>
      <c r="L370" s="4"/>
      <c r="M370" s="4"/>
      <c r="N370" s="4"/>
      <c r="O370" s="4"/>
      <c r="P370" s="4"/>
      <c r="R370"/>
      <c r="S370"/>
      <c r="T370"/>
      <c r="U370"/>
      <c r="W370"/>
      <c r="Y370"/>
      <c r="AD370"/>
    </row>
    <row r="371" spans="1:36" ht="15">
      <c r="A371" s="29" t="s">
        <v>34</v>
      </c>
      <c r="B371" s="1"/>
      <c r="C371" s="206" t="s">
        <v>63</v>
      </c>
      <c r="D371" s="206"/>
      <c r="E371" s="30" t="s">
        <v>37</v>
      </c>
      <c r="F371" s="204"/>
      <c r="G371" s="184"/>
      <c r="H371" s="205"/>
      <c r="I371" s="207"/>
      <c r="J371" s="184"/>
      <c r="K371" s="184"/>
      <c r="L371" s="184"/>
      <c r="M371" s="184"/>
      <c r="R371" s="48"/>
      <c r="S371" s="79"/>
      <c r="T371" s="183"/>
      <c r="W371" s="5"/>
      <c r="X371" s="83"/>
      <c r="AA371" s="184" t="str">
        <f>IF(NOT(ISERROR(MATCH("Selvfinansieret",B372,0))),"",IF(NOT(ISERROR(MATCH(B372,{"ABER"},0))),IF(X371=0,"",X371),IF(NOT(ISERROR(MATCH(B372,{"GEBER"},0))),IF(AG386=0,"",AG386),IF(NOT(ISERROR(MATCH(B372,{"FIBER"},0))),IF(Z371=0,"",Z371),""))))</f>
        <v/>
      </c>
      <c r="AF371" s="184"/>
    </row>
    <row r="372" spans="1:36" ht="15">
      <c r="A372" s="29" t="s">
        <v>207</v>
      </c>
      <c r="B372" s="31"/>
      <c r="C372" s="206"/>
      <c r="D372" s="206"/>
      <c r="E372" s="30" t="s">
        <v>177</v>
      </c>
      <c r="F372" s="31" t="str">
        <f>IF(ISBLANK($F$19),"Projektform skal vælges ved hovedansøger",$F$19)</f>
        <v>Projektform skal vælges ved hovedansøger</v>
      </c>
      <c r="G372" s="184"/>
      <c r="H372" s="205"/>
      <c r="I372" s="207"/>
      <c r="J372" s="184"/>
      <c r="K372" s="184"/>
      <c r="L372" s="184"/>
      <c r="M372" s="184"/>
      <c r="R372" s="48"/>
      <c r="S372" s="79"/>
      <c r="T372" s="83"/>
      <c r="W372" s="5"/>
      <c r="X372" s="83"/>
      <c r="Y372" s="84"/>
      <c r="AA372" s="184"/>
      <c r="AF372" s="184"/>
    </row>
    <row r="373" spans="1:36" ht="30">
      <c r="A373" s="30" t="s">
        <v>35</v>
      </c>
      <c r="B373" s="31"/>
      <c r="C373" s="30"/>
      <c r="D373" s="30"/>
      <c r="E373" s="217" t="s">
        <v>36</v>
      </c>
      <c r="F373" s="218" t="str">
        <f>IFERROR(IF(NOT(ISERROR(MATCH(B372,{"ABER"},0))),INDEX(ABER_Tilskudsprocent_liste[#All],MATCH(B373,ABER_Tilskudsprocent_liste[[#All],[Typer af projekter og aktiviteter/ virksomhedsstørrelse]],0),MATCH(AA375,ABER_Tilskudsprocent_liste[#Headers],0)),IF(NOT(ISERROR(MATCH(B372,{"GBER"},0))),INDEX(GEBER_Tilskudsprocent_liste[#All],MATCH(B373,GEBER_Tilskudsprocent_liste[[#All],[Typer af projekter og aktiviteter/ virksomhedsstørrelse]],0),MATCH(AA375,GEBER_Tilskudsprocent_liste[#Headers],0)),IF(NOT(ISERROR(MATCH(B372,{"FIBER"},0))),INDEX(FIBER_Tilskudsprocent_liste[#All],MATCH(B373,FIBER_Tilskudsprocent_liste[[#All],[Typer af projekter og aktiviteter/ virksomhedsstørrelse]],0),MATCH(AA375,FIBER_Tilskudsprocent_liste[#Headers],0)),""))),"")</f>
        <v/>
      </c>
      <c r="G373" s="217" t="s">
        <v>213</v>
      </c>
      <c r="H373" s="249" t="s">
        <v>218</v>
      </c>
      <c r="I373" s="250"/>
      <c r="J373" s="251" t="s">
        <v>221</v>
      </c>
      <c r="K373" s="251"/>
      <c r="L373" s="184"/>
      <c r="M373" s="184"/>
      <c r="R373" s="49"/>
      <c r="S373" s="80"/>
      <c r="T373" s="83"/>
      <c r="W373" s="5"/>
      <c r="X373" s="186"/>
      <c r="AB373" s="83"/>
      <c r="AF373" s="184"/>
    </row>
    <row r="374" spans="1:36" ht="15">
      <c r="A374" s="29"/>
      <c r="B374" s="30"/>
      <c r="C374" s="30"/>
      <c r="D374" s="30"/>
      <c r="E374" s="217"/>
      <c r="F374" s="255" t="str">
        <f>IFERROR(IF(NOT(ISERROR(MATCH(B372,{"ABER"},0))),INDEX(ABER_Tilskudsprocent_liste[#All],MATCH(B373,ABER_Tilskudsprocent_liste[[#All],[Typer af projekter og aktiviteter/ virksomhedsstørrelse]],0),MATCH(AA375,ABER_Tilskudsprocent_liste[#Headers],0)),IF(NOT(ISERROR(MATCH(B372,{"GBER"},0))),INDEX(GEBER_Tilskudsprocent_liste[#All],MATCH(B373,GEBER_Tilskudsprocent_liste[[#All],[Typer af projekter og aktiviteter/ virksomhedsstørrelse]],0),MATCH(AA375,GEBER_Tilskudsprocent_liste[#Headers],0)),IF(NOT(ISERROR(MATCH(B372,{"FIBER"},0))),INDEX(FIBER_Tilskudsprocent_liste[#All],MATCH(B373,FIBER_Tilskudsprocent_liste[[#All],[Typer af projekter og aktiviteter/ virksomhedsstørrelse]],0),MATCH(AA375,FIBER_Tilskudsprocent_liste[#Headers],0)),""))),"")</f>
        <v/>
      </c>
      <c r="G374" s="252"/>
      <c r="H374" s="251" t="str">
        <f>IFERROR(IF(E385*(1-F374)-C386&lt;0,F374-((E385*F374+C386)-E385)/E385,""),"")</f>
        <v/>
      </c>
      <c r="I374" s="251" t="str">
        <f>IFERROR(IF(D386&lt;&gt;0,IF(D386=E385,0,IF(C386&gt;0,(F374-D386/E385)-H374,"HA")),IF(E385*(1-F374)-C386&lt;0,((F374-((E385*F374+C386+D386)-E385)/E385)),"")),"")</f>
        <v/>
      </c>
      <c r="J374" s="253" t="e">
        <f>I374-H375</f>
        <v>#VALUE!</v>
      </c>
      <c r="K374" s="251"/>
      <c r="L374" s="184"/>
      <c r="M374" s="184"/>
      <c r="R374" s="49"/>
      <c r="S374" s="80"/>
      <c r="T374" s="83"/>
      <c r="U374" s="41" t="s">
        <v>220</v>
      </c>
      <c r="V374" t="s">
        <v>219</v>
      </c>
      <c r="W374" s="184" t="s">
        <v>217</v>
      </c>
      <c r="X374" s="184" t="s">
        <v>216</v>
      </c>
      <c r="Y374" s="184" t="s">
        <v>182</v>
      </c>
      <c r="AA374" s="42" t="s">
        <v>179</v>
      </c>
      <c r="AB374" s="46" t="s">
        <v>177</v>
      </c>
      <c r="AC374"/>
    </row>
    <row r="375" spans="1:36" ht="15.75" thickBot="1">
      <c r="A375" s="37"/>
      <c r="B375" s="27" t="s">
        <v>85</v>
      </c>
      <c r="C375" s="27" t="s">
        <v>208</v>
      </c>
      <c r="D375" s="27" t="s">
        <v>214</v>
      </c>
      <c r="E375" s="27" t="s">
        <v>0</v>
      </c>
      <c r="F375" s="28" t="s">
        <v>13</v>
      </c>
      <c r="G375" s="208"/>
      <c r="H375" s="254" t="e">
        <f>(F374-D386/E385)</f>
        <v>#VALUE!</v>
      </c>
      <c r="I375" s="252"/>
      <c r="J375" s="208"/>
      <c r="K375" s="252"/>
      <c r="L375" s="208"/>
      <c r="M375" s="208"/>
      <c r="N375" s="4"/>
      <c r="O375" s="4"/>
      <c r="P375" s="189"/>
      <c r="Q375" s="42"/>
      <c r="R375" s="81"/>
      <c r="S375" s="41"/>
      <c r="T375" s="41"/>
      <c r="U375"/>
      <c r="V375" s="5"/>
      <c r="W375" s="184"/>
      <c r="X375" s="184"/>
      <c r="Z375" s="83"/>
      <c r="AA375" s="40" t="str">
        <f>CONCATENATE(F371," - ",AB375)</f>
        <v xml:space="preserve"> - Projektform skal vælges ved hovedansøger</v>
      </c>
      <c r="AB375" t="str">
        <f>F372</f>
        <v>Projektform skal vælges ved hovedansøger</v>
      </c>
      <c r="AC375"/>
    </row>
    <row r="376" spans="1:36" ht="15" customHeight="1">
      <c r="A376" s="5" t="s">
        <v>82</v>
      </c>
      <c r="B376" s="196">
        <f>IFERROR(IF(E376=0,0,Y376),0)</f>
        <v>0</v>
      </c>
      <c r="C376" s="196">
        <f t="shared" ref="C376:C382" si="50">IFERROR(E376-B376,0)</f>
        <v>0</v>
      </c>
      <c r="D376" s="196"/>
      <c r="E376" s="215"/>
      <c r="F376" s="32"/>
      <c r="G376" s="283"/>
      <c r="H376" s="284"/>
      <c r="I376" s="284"/>
      <c r="J376" s="284"/>
      <c r="K376" s="284"/>
      <c r="L376" s="284"/>
      <c r="M376" s="284"/>
      <c r="N376" s="284"/>
      <c r="O376" s="285"/>
      <c r="P376" s="190"/>
      <c r="Q376" s="45"/>
      <c r="R376" s="78"/>
      <c r="S376" s="41"/>
      <c r="T376" s="41"/>
      <c r="U376" s="41" t="e">
        <f>((F374-((E385*F374+C386)-E385)/E385))*E376</f>
        <v>#VALUE!</v>
      </c>
      <c r="V376" t="e">
        <f>H375*E376</f>
        <v>#VALUE!</v>
      </c>
      <c r="W376" s="5">
        <f>IFERROR(IF(E376=0,0,E376*H374),0)</f>
        <v>0</v>
      </c>
      <c r="X376" s="184">
        <f>IF(E376=0,0,E376*F373)</f>
        <v>0</v>
      </c>
      <c r="Y376" s="184">
        <f>IF(NOT(ISERROR(MATCH("Selvfinansieret",B$372,0))),0,IF(OR(NOT(ISERROR(MATCH("Ej statsstøtte",B$372,0))),NOT(ISERROR(MATCH(B$372,AI382:AI384,0)))),E376,IF(AND(D386=0,C386=0),X376,IF(AND(D386&gt;0,C386=0),V376,IF(AND(D386&gt;0,C386&gt;0,V376=0),0,IF(AND(W376&lt;&gt;0,W376&lt;V376),W376,V376))))))</f>
        <v>0</v>
      </c>
      <c r="AA376" s="40"/>
      <c r="AB376" s="41"/>
      <c r="AC376"/>
      <c r="AE376" s="292" t="s">
        <v>178</v>
      </c>
      <c r="AF376" s="292"/>
      <c r="AG376" s="292"/>
    </row>
    <row r="377" spans="1:36" ht="15">
      <c r="A377" s="5" t="s">
        <v>3</v>
      </c>
      <c r="B377" s="196">
        <f t="shared" ref="B377:B382" si="51">IFERROR(IF(E377=0,0,Y377),0)</f>
        <v>0</v>
      </c>
      <c r="C377" s="196">
        <f t="shared" si="50"/>
        <v>0</v>
      </c>
      <c r="D377" s="196"/>
      <c r="E377" s="215"/>
      <c r="F377" s="95"/>
      <c r="G377" s="286"/>
      <c r="H377" s="287"/>
      <c r="I377" s="287"/>
      <c r="J377" s="287"/>
      <c r="K377" s="287"/>
      <c r="L377" s="287"/>
      <c r="M377" s="287"/>
      <c r="N377" s="287"/>
      <c r="O377" s="288"/>
      <c r="P377" s="190"/>
      <c r="Q377" s="78"/>
      <c r="R377" s="82"/>
      <c r="S377" s="43"/>
      <c r="T377" s="41"/>
      <c r="U377" s="41" t="e">
        <f>((F374-((E385*F374+C386+D386)-E385)/E385))*E377</f>
        <v>#VALUE!</v>
      </c>
      <c r="V377" t="e">
        <f>H375*E377</f>
        <v>#VALUE!</v>
      </c>
      <c r="W377" s="5">
        <f>IFERROR(IF(E377=0,0,E377*H374),0)</f>
        <v>0</v>
      </c>
      <c r="X377" s="184">
        <f>IF(E377=0,0,E377*F373)</f>
        <v>0</v>
      </c>
      <c r="Y377" s="184">
        <f t="shared" ref="Y377:Y385" si="52">IF(NOT(ISERROR(MATCH("Selvfinansieret",B$372,0))),0,IF(OR(NOT(ISERROR(MATCH("Ej statsstøtte",B$372,0))),NOT(ISERROR(MATCH(B$372,AI383:AI385,0)))),E377,IF(AND(D387=0,C387=0),X377,IF(AND(D387&gt;0,C387=0),V377,IF(AND(D387&gt;0,C387&gt;0,V377=0),0,IF(AND(W377&lt;&gt;0,W377&lt;V377),W377,V377))))))</f>
        <v>0</v>
      </c>
      <c r="AA377" s="40"/>
      <c r="AB377" s="41"/>
      <c r="AC377"/>
    </row>
    <row r="378" spans="1:36" ht="15">
      <c r="A378" s="5" t="s">
        <v>84</v>
      </c>
      <c r="B378" s="196">
        <f t="shared" si="51"/>
        <v>0</v>
      </c>
      <c r="C378" s="196">
        <f t="shared" si="50"/>
        <v>0</v>
      </c>
      <c r="D378" s="196"/>
      <c r="E378" s="215"/>
      <c r="F378" s="95"/>
      <c r="G378" s="286"/>
      <c r="H378" s="287"/>
      <c r="I378" s="287"/>
      <c r="J378" s="287"/>
      <c r="K378" s="287"/>
      <c r="L378" s="287"/>
      <c r="M378" s="287"/>
      <c r="N378" s="287"/>
      <c r="O378" s="288"/>
      <c r="P378" s="190"/>
      <c r="Q378" s="78"/>
      <c r="R378" s="82"/>
      <c r="S378" s="43"/>
      <c r="T378" s="41"/>
      <c r="U378" s="41" t="e">
        <f>((F374-((E385*F374+C386+D386)-E385)/E385))*E378</f>
        <v>#VALUE!</v>
      </c>
      <c r="V378" t="e">
        <f>H375*E378</f>
        <v>#VALUE!</v>
      </c>
      <c r="W378" s="5">
        <f>IFERROR(IF(E378=0,0,E378*H374),0)</f>
        <v>0</v>
      </c>
      <c r="X378" s="184">
        <f>IF(E378=0,0,E378*F373)</f>
        <v>0</v>
      </c>
      <c r="Y378" s="184">
        <f t="shared" si="52"/>
        <v>0</v>
      </c>
      <c r="AA378" s="40"/>
      <c r="AB378" s="41"/>
      <c r="AC378"/>
      <c r="AD378" s="50" t="s">
        <v>210</v>
      </c>
      <c r="AE378" s="50" t="s">
        <v>165</v>
      </c>
      <c r="AF378" s="50" t="s">
        <v>186</v>
      </c>
      <c r="AG378" s="50" t="s">
        <v>166</v>
      </c>
      <c r="AH378" s="50" t="s">
        <v>184</v>
      </c>
      <c r="AI378" s="50" t="s">
        <v>188</v>
      </c>
      <c r="AJ378" s="50" t="s">
        <v>211</v>
      </c>
    </row>
    <row r="379" spans="1:36" ht="15">
      <c r="A379" s="5" t="s">
        <v>46</v>
      </c>
      <c r="B379" s="196">
        <f t="shared" si="51"/>
        <v>0</v>
      </c>
      <c r="C379" s="196">
        <f t="shared" si="50"/>
        <v>0</v>
      </c>
      <c r="D379" s="196"/>
      <c r="E379" s="215"/>
      <c r="F379" s="95"/>
      <c r="G379" s="286"/>
      <c r="H379" s="287"/>
      <c r="I379" s="287"/>
      <c r="J379" s="287"/>
      <c r="K379" s="287"/>
      <c r="L379" s="287"/>
      <c r="M379" s="287"/>
      <c r="N379" s="287"/>
      <c r="O379" s="288"/>
      <c r="P379" s="191"/>
      <c r="Q379" s="78"/>
      <c r="R379" s="82"/>
      <c r="S379" s="43"/>
      <c r="T379" s="41"/>
      <c r="U379" s="41" t="e">
        <f>((F374-((E385*F374+C386+D386)-E385)/E385))*E379</f>
        <v>#VALUE!</v>
      </c>
      <c r="V379" t="e">
        <f>H375*E379</f>
        <v>#VALUE!</v>
      </c>
      <c r="W379" s="5">
        <f>IFERROR(IF(E379=0,0,E379*H374),0)</f>
        <v>0</v>
      </c>
      <c r="X379" s="184">
        <f>IF(E379=0,0,E379*F373)</f>
        <v>0</v>
      </c>
      <c r="Y379" s="184">
        <f t="shared" si="52"/>
        <v>0</v>
      </c>
      <c r="AA379" t="s">
        <v>180</v>
      </c>
      <c r="AB379" t="s">
        <v>175</v>
      </c>
      <c r="AC379"/>
      <c r="AD379" t="s">
        <v>159</v>
      </c>
      <c r="AE379" t="s">
        <v>159</v>
      </c>
      <c r="AF379" t="s">
        <v>167</v>
      </c>
      <c r="AG379" s="181" t="s">
        <v>174</v>
      </c>
      <c r="AH379" s="184" t="str">
        <f>IF(NOT(ISERROR(MATCH("Selvfinansieret",B372,0))),"",IF(NOT(ISERROR(MATCH(B372,{"ABER"},0))),AE379,IF(NOT(ISERROR(MATCH(B372,{"GBER"},0))),AF379,IF(NOT(ISERROR(MATCH(B372,{"FIBER"},0))),AG379,IF(NOT(ISERROR(MATCH(B372,{"Ej statsstøtte"},0))),AD379,"")))))</f>
        <v/>
      </c>
      <c r="AI379" s="182" t="s">
        <v>165</v>
      </c>
    </row>
    <row r="380" spans="1:36" ht="15">
      <c r="A380" s="5" t="s">
        <v>2</v>
      </c>
      <c r="B380" s="196">
        <f t="shared" si="51"/>
        <v>0</v>
      </c>
      <c r="C380" s="196">
        <f t="shared" si="50"/>
        <v>0</v>
      </c>
      <c r="D380" s="196"/>
      <c r="E380" s="215"/>
      <c r="F380" s="95"/>
      <c r="G380" s="286"/>
      <c r="H380" s="287"/>
      <c r="I380" s="287"/>
      <c r="J380" s="287"/>
      <c r="K380" s="287"/>
      <c r="L380" s="287"/>
      <c r="M380" s="287"/>
      <c r="N380" s="287"/>
      <c r="O380" s="288"/>
      <c r="P380" s="191"/>
      <c r="Q380" s="78"/>
      <c r="R380" s="82"/>
      <c r="S380" s="43"/>
      <c r="T380" s="41"/>
      <c r="U380" s="41" t="e">
        <f>((F374-((E385*F374+C386+D386)-E385)/E385))*E380</f>
        <v>#VALUE!</v>
      </c>
      <c r="V380" t="e">
        <f>H375*E380</f>
        <v>#VALUE!</v>
      </c>
      <c r="W380" s="5">
        <f>IFERROR(IF(E380=0,0,E380*H374),0)</f>
        <v>0</v>
      </c>
      <c r="X380" s="184">
        <f>IF(E380=0,0,E380*F373)</f>
        <v>0</v>
      </c>
      <c r="Y380" s="184">
        <f t="shared" si="52"/>
        <v>0</v>
      </c>
      <c r="AA380" t="s">
        <v>68</v>
      </c>
      <c r="AB380" t="s">
        <v>176</v>
      </c>
      <c r="AC380"/>
      <c r="AD380" t="s">
        <v>160</v>
      </c>
      <c r="AE380" t="s">
        <v>160</v>
      </c>
      <c r="AF380" t="s">
        <v>168</v>
      </c>
      <c r="AG380" s="181" t="s">
        <v>161</v>
      </c>
      <c r="AH380" s="184" t="str">
        <f>IF(NOT(ISERROR(MATCH("Selvfinansieret",B372,0))),"",IF(NOT(ISERROR(MATCH(B372,{"ABER"},0))),AE380,IF(NOT(ISERROR(MATCH(B372,{"GBER"},0))),AF380,IF(NOT(ISERROR(MATCH(B372,{"FIBER"},0))),AG380,IF(NOT(ISERROR(MATCH(B372,{"Ej statsstøtte"},0))),AD380,"")))))</f>
        <v/>
      </c>
      <c r="AI380" s="183" t="s">
        <v>186</v>
      </c>
    </row>
    <row r="381" spans="1:36" ht="15">
      <c r="A381" s="5" t="s">
        <v>14</v>
      </c>
      <c r="B381" s="196">
        <f t="shared" si="51"/>
        <v>0</v>
      </c>
      <c r="C381" s="196">
        <f t="shared" si="50"/>
        <v>0</v>
      </c>
      <c r="D381" s="196"/>
      <c r="E381" s="215"/>
      <c r="F381" s="95"/>
      <c r="G381" s="286"/>
      <c r="H381" s="287"/>
      <c r="I381" s="287"/>
      <c r="J381" s="287"/>
      <c r="K381" s="287"/>
      <c r="L381" s="287"/>
      <c r="M381" s="287"/>
      <c r="N381" s="287"/>
      <c r="O381" s="288"/>
      <c r="P381" s="190"/>
      <c r="Q381" s="78"/>
      <c r="R381" s="82"/>
      <c r="S381" s="43"/>
      <c r="T381" s="41"/>
      <c r="U381" s="41" t="e">
        <f>((F374-((E385*F374+C386+D386)-E385)/E385))*E381</f>
        <v>#VALUE!</v>
      </c>
      <c r="V381" t="e">
        <f>H375*E381</f>
        <v>#VALUE!</v>
      </c>
      <c r="W381" s="5">
        <f>IFERROR(IF(E381=0,0,E381*H374),0)</f>
        <v>0</v>
      </c>
      <c r="X381" s="184">
        <f>IF(E381=0,0,E381*F373)</f>
        <v>0</v>
      </c>
      <c r="Y381" s="184">
        <f t="shared" si="52"/>
        <v>0</v>
      </c>
      <c r="Z381" s="184"/>
      <c r="AA381" t="s">
        <v>181</v>
      </c>
      <c r="AB381"/>
      <c r="AC381"/>
      <c r="AD381" t="s">
        <v>161</v>
      </c>
      <c r="AE381" t="s">
        <v>161</v>
      </c>
      <c r="AF381" t="s">
        <v>169</v>
      </c>
      <c r="AG381" s="241" t="s">
        <v>187</v>
      </c>
      <c r="AH381" s="184" t="str">
        <f>IF(NOT(ISERROR(MATCH("Selvfinansieret",B372,0))),"",IF(NOT(ISERROR(MATCH(B372,{"ABER"},0))),AE381,IF(NOT(ISERROR(MATCH(B372,{"GBER"},0))),AF381,IF(NOT(ISERROR(MATCH(B372,{"FIBER"},0))),AG381,IF(NOT(ISERROR(MATCH(B372,{"Ej statsstøtte"},0))),AD381,"")))))</f>
        <v/>
      </c>
      <c r="AI381" s="183" t="s">
        <v>166</v>
      </c>
    </row>
    <row r="382" spans="1:36" ht="15.75" thickBot="1">
      <c r="A382" s="26" t="s">
        <v>83</v>
      </c>
      <c r="B382" s="196">
        <f t="shared" si="51"/>
        <v>0</v>
      </c>
      <c r="C382" s="196">
        <f t="shared" si="50"/>
        <v>0</v>
      </c>
      <c r="D382" s="196"/>
      <c r="E382" s="216"/>
      <c r="F382" s="95"/>
      <c r="G382" s="287"/>
      <c r="H382" s="287"/>
      <c r="I382" s="287"/>
      <c r="J382" s="287"/>
      <c r="K382" s="287"/>
      <c r="L382" s="287"/>
      <c r="M382" s="287"/>
      <c r="N382" s="287"/>
      <c r="O382" s="288"/>
      <c r="P382" s="190"/>
      <c r="Q382" s="78"/>
      <c r="R382" s="82"/>
      <c r="S382" s="43"/>
      <c r="T382" s="41"/>
      <c r="U382" s="41" t="e">
        <f>((F374-((E385*F374+C386+D386)-E385)/E385))*E382</f>
        <v>#VALUE!</v>
      </c>
      <c r="V382" t="e">
        <f>H375*E382</f>
        <v>#VALUE!</v>
      </c>
      <c r="W382" s="5">
        <f>IFERROR(IF(E382=0,0,E382*H374),0)</f>
        <v>0</v>
      </c>
      <c r="X382" s="184">
        <f>IF(E382=0,0,E382*F373)</f>
        <v>0</v>
      </c>
      <c r="Y382" s="184">
        <f t="shared" si="52"/>
        <v>0</v>
      </c>
      <c r="Z382" s="184"/>
      <c r="AA382" t="s">
        <v>87</v>
      </c>
      <c r="AB382"/>
      <c r="AC382"/>
      <c r="AD382" t="s">
        <v>162</v>
      </c>
      <c r="AE382" t="s">
        <v>162</v>
      </c>
      <c r="AF382" t="s">
        <v>170</v>
      </c>
      <c r="AG382" s="84" t="str">
        <f>""</f>
        <v/>
      </c>
      <c r="AH382" s="184" t="str">
        <f>IF(NOT(ISERROR(MATCH("Selvfinansieret",B372,0))),"",IF(NOT(ISERROR(MATCH(B372,{"ABER"},0))),AE382,IF(NOT(ISERROR(MATCH(B372,{"GBER"},0))),AF382,IF(NOT(ISERROR(MATCH(B372,{"FIBER"},0))),AG382,IF(NOT(ISERROR(MATCH(B372,{"Ej statsstøtte"},0))),AD382,"")))))</f>
        <v/>
      </c>
      <c r="AI382" s="83" t="s">
        <v>126</v>
      </c>
    </row>
    <row r="383" spans="1:36" ht="15">
      <c r="A383" s="98" t="s">
        <v>31</v>
      </c>
      <c r="B383" s="200">
        <f>SUM(B376+B377+B378+B379-B380-B381+B382)</f>
        <v>0</v>
      </c>
      <c r="C383" s="197">
        <f>SUM(C376+C377+C378+C379-C380-C381+C382)</f>
        <v>0</v>
      </c>
      <c r="D383" s="197"/>
      <c r="E383" s="200">
        <f>SUM(B383:C383)</f>
        <v>0</v>
      </c>
      <c r="F383" s="97"/>
      <c r="G383" s="286"/>
      <c r="H383" s="287"/>
      <c r="I383" s="287"/>
      <c r="J383" s="287"/>
      <c r="K383" s="287"/>
      <c r="L383" s="287"/>
      <c r="M383" s="287"/>
      <c r="N383" s="287"/>
      <c r="O383" s="288"/>
      <c r="P383" s="44"/>
      <c r="R383"/>
      <c r="S383"/>
      <c r="T383"/>
      <c r="U383" s="41" t="e">
        <f>((F374-((E385*F374+C386+D386)-E385)/E385))*E383</f>
        <v>#VALUE!</v>
      </c>
      <c r="V383" t="e">
        <f>H375*E383</f>
        <v>#VALUE!</v>
      </c>
      <c r="W383" s="5">
        <f>IFERROR(IF(E383=0,0,E383*H374),0)</f>
        <v>0</v>
      </c>
      <c r="X383" s="184">
        <f>IF(E383=0,0,E383*F373)</f>
        <v>0</v>
      </c>
      <c r="Y383" s="184" t="e">
        <f t="shared" si="52"/>
        <v>#VALUE!</v>
      </c>
      <c r="Z383" s="184"/>
      <c r="AA383" t="s">
        <v>209</v>
      </c>
      <c r="AB383"/>
      <c r="AC383"/>
      <c r="AD383" t="s">
        <v>172</v>
      </c>
      <c r="AE383" t="s">
        <v>163</v>
      </c>
      <c r="AF383" t="s">
        <v>171</v>
      </c>
      <c r="AG383" s="84" t="str">
        <f>""</f>
        <v/>
      </c>
      <c r="AH383" s="184" t="str">
        <f>IF(NOT(ISERROR(MATCH("Selvfinansieret",B372,0))),"",IF(NOT(ISERROR(MATCH(B372,{"ABER"},0))),AE383,IF(NOT(ISERROR(MATCH(B372,{"GBER"},0))),AF383,IF(NOT(ISERROR(MATCH(B372,{"FIBER"},0))),AG383,IF(NOT(ISERROR(MATCH(B372,{"Ej statsstøtte"},0))),AD383,"")))))</f>
        <v/>
      </c>
      <c r="AI383" s="83" t="s">
        <v>127</v>
      </c>
    </row>
    <row r="384" spans="1:36" ht="15.75" thickBot="1">
      <c r="A384" s="33" t="s">
        <v>1</v>
      </c>
      <c r="B384" s="198">
        <f>IFERROR(IF(E384=0,0,Y384),0)</f>
        <v>0</v>
      </c>
      <c r="C384" s="196">
        <f>IFERROR(E384-B384,0)</f>
        <v>0</v>
      </c>
      <c r="D384" s="196"/>
      <c r="E384" s="216"/>
      <c r="F384" s="96"/>
      <c r="G384" s="286"/>
      <c r="H384" s="287"/>
      <c r="I384" s="287"/>
      <c r="J384" s="287"/>
      <c r="K384" s="287"/>
      <c r="L384" s="287"/>
      <c r="M384" s="287"/>
      <c r="N384" s="287"/>
      <c r="O384" s="288"/>
      <c r="P384" s="190"/>
      <c r="R384"/>
      <c r="S384"/>
      <c r="T384"/>
      <c r="U384" s="41" t="e">
        <f>((F374-((E385*F374+C386+D386)-E385)/E385))*E384</f>
        <v>#VALUE!</v>
      </c>
      <c r="V384" t="e">
        <f>H375*E384</f>
        <v>#VALUE!</v>
      </c>
      <c r="W384" s="5">
        <f>IFERROR(IF(E384=0,0,E384*H374),0)</f>
        <v>0</v>
      </c>
      <c r="X384" s="184">
        <f>IF(E384=0,0,E384*F373)</f>
        <v>0</v>
      </c>
      <c r="Y384" s="184">
        <f t="shared" si="52"/>
        <v>0</v>
      </c>
      <c r="Z384" s="184"/>
      <c r="AA384" s="40"/>
      <c r="AB384" s="41"/>
      <c r="AC384"/>
      <c r="AD384" t="s">
        <v>163</v>
      </c>
      <c r="AE384" t="s">
        <v>164</v>
      </c>
      <c r="AF384" t="s">
        <v>172</v>
      </c>
      <c r="AG384" s="84" t="str">
        <f>""</f>
        <v/>
      </c>
      <c r="AH384" s="184" t="str">
        <f>IF(NOT(ISERROR(MATCH("Selvfinansieret",B372,0))),"",IF(NOT(ISERROR(MATCH(B372,{"ABER"},0))),AE384,IF(NOT(ISERROR(MATCH(B372,{"GBER"},0))),AF384,IF(NOT(ISERROR(MATCH(B372,{"FIBER"},0))),AG384,IF(NOT(ISERROR(MATCH(B372,{"Ej statsstøtte"},0))),AD384,"")))))</f>
        <v/>
      </c>
      <c r="AI384" s="83" t="s">
        <v>128</v>
      </c>
    </row>
    <row r="385" spans="1:36" ht="15.75" thickBot="1">
      <c r="A385" s="167" t="s">
        <v>0</v>
      </c>
      <c r="B385" s="248">
        <f>IF(B383+B384&lt;=0,0,B383+B384)</f>
        <v>0</v>
      </c>
      <c r="C385" s="248">
        <f>IF(C383+C384-C386&lt;=0,0,C383+C384-C386)</f>
        <v>0</v>
      </c>
      <c r="D385" s="276"/>
      <c r="E385" s="201">
        <f>SUM(E376+E377+E378+E379-E380-E381+E382)+E384</f>
        <v>0</v>
      </c>
      <c r="F385" s="168"/>
      <c r="G385" s="289"/>
      <c r="H385" s="290"/>
      <c r="I385" s="290"/>
      <c r="J385" s="290"/>
      <c r="K385" s="290"/>
      <c r="L385" s="290"/>
      <c r="M385" s="290"/>
      <c r="N385" s="290"/>
      <c r="O385" s="291"/>
      <c r="P385" s="44"/>
      <c r="R385"/>
      <c r="S385"/>
      <c r="T385"/>
      <c r="U385" s="41" t="e">
        <f>((F374-((E385*F374+C386+D386)-E385)/E385))*E385</f>
        <v>#VALUE!</v>
      </c>
      <c r="V385" t="e">
        <f>H375*E385</f>
        <v>#VALUE!</v>
      </c>
      <c r="W385" s="5">
        <f>IFERROR(IF(E385=0,0,E385*H374),0)</f>
        <v>0</v>
      </c>
      <c r="Y385" s="184">
        <f t="shared" si="52"/>
        <v>0</v>
      </c>
      <c r="Z385" s="184"/>
      <c r="AA385" s="182"/>
      <c r="AB385" s="182"/>
      <c r="AC385"/>
      <c r="AD385" t="s">
        <v>164</v>
      </c>
      <c r="AE385" s="84" t="str">
        <f>""</f>
        <v/>
      </c>
      <c r="AF385" t="s">
        <v>161</v>
      </c>
      <c r="AG385" s="84" t="str">
        <f>""</f>
        <v/>
      </c>
      <c r="AH385" s="184" t="str">
        <f>IF(NOT(ISERROR(MATCH("Selvfinansieret",B372,0))),"",IF(NOT(ISERROR(MATCH(B372,{"ABER"},0))),AE385,IF(NOT(ISERROR(MATCH(B372,{"GBER"},0))),AF385,IF(NOT(ISERROR(MATCH(B372,{"FIBER"},0))),AG385,IF(NOT(ISERROR(MATCH(B372,{"Ej statsstøtte"},0))),AD385,"")))))</f>
        <v/>
      </c>
      <c r="AI385" s="41" t="s">
        <v>185</v>
      </c>
    </row>
    <row r="386" spans="1:36" s="24" customFormat="1" ht="15">
      <c r="A386" s="169" t="s">
        <v>151</v>
      </c>
      <c r="B386" s="247">
        <f>B385</f>
        <v>0</v>
      </c>
      <c r="C386" s="281"/>
      <c r="D386" s="274"/>
      <c r="E386" s="247">
        <f>SUM(B376+B377+B378+B379-B380-B381+B382)</f>
        <v>0</v>
      </c>
      <c r="F386" s="187"/>
      <c r="G386" s="166"/>
      <c r="H386" s="166"/>
      <c r="I386" s="166"/>
      <c r="J386" s="166"/>
      <c r="K386" s="166"/>
      <c r="L386" s="166"/>
      <c r="M386" s="166"/>
      <c r="N386" s="166"/>
      <c r="O386" s="166"/>
      <c r="P386" s="44"/>
      <c r="Q386"/>
      <c r="R386"/>
      <c r="S386"/>
      <c r="T386"/>
      <c r="U386"/>
      <c r="V386"/>
      <c r="W386"/>
      <c r="X386"/>
      <c r="Y386" s="184"/>
      <c r="Z386" s="184"/>
      <c r="AA386" s="78"/>
      <c r="AB386" s="183"/>
      <c r="AC386" s="41"/>
      <c r="AD386" t="s">
        <v>174</v>
      </c>
      <c r="AE386" s="5" t="str">
        <f>""</f>
        <v/>
      </c>
      <c r="AF386" s="84" t="s">
        <v>173</v>
      </c>
      <c r="AG386" s="84" t="str">
        <f>""</f>
        <v/>
      </c>
      <c r="AH386" s="184" t="str">
        <f>IF(NOT(ISERROR(MATCH("Selvfinansieret",B372,0))),"",IF(NOT(ISERROR(MATCH(B372,{"ABER"},0))),AE386,IF(NOT(ISERROR(MATCH(B372,{"GBER"},0))),AF386,IF(NOT(ISERROR(MATCH(B372,{"FIBER"},0))),AG386,IF(NOT(ISERROR(MATCH(B372,{"Ej statsstøtte"},0))),AD386,"")))))</f>
        <v/>
      </c>
      <c r="AI386" t="s">
        <v>212</v>
      </c>
      <c r="AJ386" s="5"/>
    </row>
    <row r="387" spans="1:36" s="24" customFormat="1" ht="15">
      <c r="A387" s="209"/>
      <c r="B387" s="210"/>
      <c r="C387" s="210"/>
      <c r="D387" s="210"/>
      <c r="E387" s="203"/>
      <c r="F387" s="165"/>
      <c r="G387" s="166"/>
      <c r="H387" s="166"/>
      <c r="I387" s="166"/>
      <c r="J387" s="166"/>
      <c r="K387" s="166"/>
      <c r="L387" s="166"/>
      <c r="M387" s="166"/>
      <c r="N387" s="166"/>
      <c r="O387" s="166"/>
      <c r="P387" s="44"/>
      <c r="Q387"/>
      <c r="R387"/>
      <c r="S387"/>
      <c r="T387"/>
      <c r="U387"/>
      <c r="V387"/>
      <c r="W387"/>
      <c r="X387"/>
      <c r="Y387" s="184"/>
      <c r="Z387" s="184"/>
      <c r="AA387" s="184"/>
      <c r="AD387" t="s">
        <v>187</v>
      </c>
      <c r="AE387" s="24" t="str">
        <f>""</f>
        <v/>
      </c>
      <c r="AF387" s="24" t="str">
        <f>""</f>
        <v/>
      </c>
      <c r="AG387" s="84" t="str">
        <f>""</f>
        <v/>
      </c>
      <c r="AH387" s="184" t="str">
        <f>IF(NOT(ISERROR(MATCH("Selvfinansieret",B372,0))),"",IF(NOT(ISERROR(MATCH(B372,{"ABER"},0))),AE387,IF(NOT(ISERROR(MATCH(B372,{"GBER"},0))),AF387,IF(NOT(ISERROR(MATCH(B372,{"FIBER"},0))),AG387,IF(NOT(ISERROR(MATCH(B372,{"Ej statsstøtte"},0))),AD387,"")))))</f>
        <v/>
      </c>
    </row>
    <row r="388" spans="1:36" s="24" customFormat="1" ht="15">
      <c r="A388" s="163"/>
      <c r="B388" s="164"/>
      <c r="C388" s="164"/>
      <c r="D388" s="164"/>
      <c r="E388" s="192" t="s">
        <v>183</v>
      </c>
      <c r="F388" s="193" t="str">
        <f>F373</f>
        <v/>
      </c>
      <c r="G388" s="165"/>
      <c r="H388" s="166"/>
      <c r="I388" s="166"/>
      <c r="J388" s="166"/>
      <c r="K388" s="166"/>
      <c r="L388" s="166"/>
      <c r="M388" s="166"/>
      <c r="N388" s="166"/>
      <c r="O388" s="166"/>
      <c r="P388" s="166"/>
      <c r="Q388" s="44"/>
      <c r="R388"/>
      <c r="S388"/>
      <c r="T388"/>
      <c r="U388"/>
      <c r="V388"/>
      <c r="W388"/>
      <c r="X388"/>
      <c r="Y388"/>
      <c r="Z388" s="184"/>
      <c r="AA388" s="5"/>
      <c r="AB388" s="5"/>
      <c r="AC388" s="5"/>
    </row>
    <row r="389" spans="1:36" s="24" customFormat="1" ht="30">
      <c r="A389" s="163"/>
      <c r="B389" s="164"/>
      <c r="C389" s="164"/>
      <c r="D389" s="164"/>
      <c r="E389" s="244" t="s">
        <v>215</v>
      </c>
      <c r="F389" s="193" t="str">
        <f>IFERROR(B385/E385,"")</f>
        <v/>
      </c>
      <c r="G389" s="165"/>
      <c r="H389" s="166"/>
      <c r="I389" s="166"/>
      <c r="J389" s="166"/>
      <c r="K389" s="166"/>
      <c r="L389" s="166"/>
      <c r="M389" s="166"/>
      <c r="N389" s="166"/>
      <c r="O389" s="166"/>
      <c r="P389" s="166"/>
      <c r="Q389" s="44"/>
      <c r="R389"/>
      <c r="S389"/>
      <c r="T389"/>
      <c r="U389"/>
      <c r="V389"/>
      <c r="W389"/>
      <c r="X389"/>
      <c r="Y389"/>
      <c r="Z389" s="184"/>
      <c r="AA389" s="5"/>
      <c r="AB389" s="5"/>
      <c r="AC389" s="5"/>
    </row>
    <row r="390" spans="1:36" ht="15">
      <c r="A390" s="34"/>
      <c r="B390" s="35"/>
      <c r="C390" s="35"/>
      <c r="D390" s="35"/>
      <c r="E390" s="36" t="s">
        <v>69</v>
      </c>
      <c r="F390" s="99">
        <f>IF(NOT(ISERROR(MATCH("Ej statsstøtte",B372,0))),0,IFERROR(E384/E383,0))</f>
        <v>0</v>
      </c>
      <c r="G390" s="242"/>
      <c r="H390" s="4"/>
      <c r="I390" s="4"/>
      <c r="J390" s="4"/>
      <c r="K390" s="4"/>
      <c r="L390" s="4"/>
      <c r="M390" s="4"/>
      <c r="N390" s="4"/>
      <c r="O390" s="4"/>
      <c r="P390" s="4"/>
      <c r="R390"/>
      <c r="S390"/>
      <c r="T390"/>
      <c r="U390"/>
      <c r="W390"/>
      <c r="Y390"/>
    </row>
    <row r="391" spans="1:36" ht="15">
      <c r="A391" s="74" t="s">
        <v>79</v>
      </c>
      <c r="B391" s="75">
        <f>IFERROR(E385/$E$15,0)</f>
        <v>0</v>
      </c>
      <c r="C391" s="35"/>
      <c r="D391" s="35"/>
      <c r="E391" s="50" t="s">
        <v>70</v>
      </c>
      <c r="F391" s="99">
        <f>IFERROR(E384/E376,0)</f>
        <v>0</v>
      </c>
      <c r="H391" s="4"/>
      <c r="I391" s="4"/>
      <c r="J391" s="4"/>
      <c r="K391" s="4"/>
      <c r="L391" s="4"/>
      <c r="M391" s="4"/>
      <c r="N391" s="4"/>
      <c r="O391" s="4"/>
      <c r="P391" s="4"/>
      <c r="R391"/>
      <c r="S391"/>
      <c r="T391"/>
      <c r="U391"/>
      <c r="W391"/>
      <c r="Y391"/>
    </row>
    <row r="392" spans="1:36" ht="15">
      <c r="A392" s="73"/>
      <c r="B392" s="76"/>
      <c r="E392" s="50"/>
      <c r="H392" s="4"/>
      <c r="I392" s="4"/>
      <c r="J392" s="4"/>
      <c r="K392" s="4"/>
      <c r="L392" s="4"/>
      <c r="M392" s="4"/>
      <c r="N392" s="4"/>
      <c r="O392" s="4"/>
      <c r="P392" s="4"/>
      <c r="R392"/>
      <c r="S392"/>
      <c r="T392"/>
      <c r="U392"/>
      <c r="W392"/>
      <c r="Y392"/>
      <c r="AD392"/>
    </row>
    <row r="393" spans="1:36" ht="15">
      <c r="A393" s="29" t="s">
        <v>34</v>
      </c>
      <c r="B393" s="1"/>
      <c r="C393" s="206" t="s">
        <v>64</v>
      </c>
      <c r="D393" s="206"/>
      <c r="E393" s="30" t="s">
        <v>37</v>
      </c>
      <c r="F393" s="204"/>
      <c r="G393" s="184"/>
      <c r="H393" s="205"/>
      <c r="I393" s="207"/>
      <c r="J393" s="184"/>
      <c r="K393" s="184"/>
      <c r="L393" s="184"/>
      <c r="M393" s="184"/>
      <c r="R393" s="48"/>
      <c r="S393" s="79"/>
      <c r="T393" s="183"/>
      <c r="W393" s="5"/>
      <c r="X393" s="83"/>
      <c r="AA393" s="184" t="str">
        <f>IF(NOT(ISERROR(MATCH("Selvfinansieret",B394,0))),"",IF(NOT(ISERROR(MATCH(B394,{"ABER"},0))),IF(X393=0,"",X393),IF(NOT(ISERROR(MATCH(B394,{"GEBER"},0))),IF(AG408=0,"",AG408),IF(NOT(ISERROR(MATCH(B394,{"FIBER"},0))),IF(Z393=0,"",Z393),""))))</f>
        <v/>
      </c>
      <c r="AF393" s="184"/>
    </row>
    <row r="394" spans="1:36" ht="15">
      <c r="A394" s="29" t="s">
        <v>207</v>
      </c>
      <c r="B394" s="31"/>
      <c r="C394" s="206"/>
      <c r="D394" s="206"/>
      <c r="E394" s="30" t="s">
        <v>177</v>
      </c>
      <c r="F394" s="31" t="str">
        <f>IF(ISBLANK($F$19),"Projektform skal vælges ved hovedansøger",$F$19)</f>
        <v>Projektform skal vælges ved hovedansøger</v>
      </c>
      <c r="G394" s="184"/>
      <c r="H394" s="205"/>
      <c r="I394" s="207"/>
      <c r="J394" s="184"/>
      <c r="K394" s="184"/>
      <c r="L394" s="184"/>
      <c r="M394" s="184"/>
      <c r="R394" s="48"/>
      <c r="S394" s="79"/>
      <c r="T394" s="83"/>
      <c r="W394" s="5"/>
      <c r="X394" s="83"/>
      <c r="Y394" s="84"/>
      <c r="AA394" s="184"/>
      <c r="AF394" s="184"/>
    </row>
    <row r="395" spans="1:36" ht="30">
      <c r="A395" s="30" t="s">
        <v>35</v>
      </c>
      <c r="B395" s="31"/>
      <c r="C395" s="30"/>
      <c r="D395" s="30"/>
      <c r="E395" s="217" t="s">
        <v>36</v>
      </c>
      <c r="F395" s="218" t="str">
        <f>IFERROR(IF(NOT(ISERROR(MATCH(B394,{"ABER"},0))),INDEX(ABER_Tilskudsprocent_liste[#All],MATCH(B395,ABER_Tilskudsprocent_liste[[#All],[Typer af projekter og aktiviteter/ virksomhedsstørrelse]],0),MATCH(AA397,ABER_Tilskudsprocent_liste[#Headers],0)),IF(NOT(ISERROR(MATCH(B394,{"GBER"},0))),INDEX(GEBER_Tilskudsprocent_liste[#All],MATCH(B395,GEBER_Tilskudsprocent_liste[[#All],[Typer af projekter og aktiviteter/ virksomhedsstørrelse]],0),MATCH(AA397,GEBER_Tilskudsprocent_liste[#Headers],0)),IF(NOT(ISERROR(MATCH(B394,{"FIBER"},0))),INDEX(FIBER_Tilskudsprocent_liste[#All],MATCH(B395,FIBER_Tilskudsprocent_liste[[#All],[Typer af projekter og aktiviteter/ virksomhedsstørrelse]],0),MATCH(AA397,FIBER_Tilskudsprocent_liste[#Headers],0)),""))),"")</f>
        <v/>
      </c>
      <c r="G395" s="217" t="s">
        <v>213</v>
      </c>
      <c r="H395" s="249" t="s">
        <v>218</v>
      </c>
      <c r="I395" s="250"/>
      <c r="J395" s="251" t="s">
        <v>221</v>
      </c>
      <c r="K395" s="251"/>
      <c r="L395" s="184"/>
      <c r="M395" s="184"/>
      <c r="R395" s="49"/>
      <c r="S395" s="80"/>
      <c r="T395" s="83"/>
      <c r="W395" s="5"/>
      <c r="X395" s="186"/>
      <c r="AB395" s="83"/>
      <c r="AF395" s="184"/>
    </row>
    <row r="396" spans="1:36" ht="15">
      <c r="A396" s="29"/>
      <c r="B396" s="30"/>
      <c r="C396" s="30"/>
      <c r="D396" s="30"/>
      <c r="E396" s="217"/>
      <c r="F396" s="255" t="str">
        <f>IFERROR(IF(NOT(ISERROR(MATCH(B394,{"ABER"},0))),INDEX(ABER_Tilskudsprocent_liste[#All],MATCH(B395,ABER_Tilskudsprocent_liste[[#All],[Typer af projekter og aktiviteter/ virksomhedsstørrelse]],0),MATCH(AA397,ABER_Tilskudsprocent_liste[#Headers],0)),IF(NOT(ISERROR(MATCH(B394,{"GBER"},0))),INDEX(GEBER_Tilskudsprocent_liste[#All],MATCH(B395,GEBER_Tilskudsprocent_liste[[#All],[Typer af projekter og aktiviteter/ virksomhedsstørrelse]],0),MATCH(AA397,GEBER_Tilskudsprocent_liste[#Headers],0)),IF(NOT(ISERROR(MATCH(B394,{"FIBER"},0))),INDEX(FIBER_Tilskudsprocent_liste[#All],MATCH(B395,FIBER_Tilskudsprocent_liste[[#All],[Typer af projekter og aktiviteter/ virksomhedsstørrelse]],0),MATCH(AA397,FIBER_Tilskudsprocent_liste[#Headers],0)),""))),"")</f>
        <v/>
      </c>
      <c r="G396" s="252"/>
      <c r="H396" s="251" t="str">
        <f>IFERROR(IF(E407*(1-F396)-C408&lt;0,F396-((E407*F396+C408)-E407)/E407,""),"")</f>
        <v/>
      </c>
      <c r="I396" s="251" t="str">
        <f>IFERROR(IF(D408&lt;&gt;0,IF(D408=E407,0,IF(C408&gt;0,(F396-D408/E407)-H396,"HA")),IF(E407*(1-F396)-C408&lt;0,((F396-((E407*F396+C408+D408)-E407)/E407)),"")),"")</f>
        <v/>
      </c>
      <c r="J396" s="253" t="e">
        <f>I396-H397</f>
        <v>#VALUE!</v>
      </c>
      <c r="K396" s="251"/>
      <c r="L396" s="184"/>
      <c r="M396" s="184"/>
      <c r="R396" s="49"/>
      <c r="S396" s="80"/>
      <c r="T396" s="83"/>
      <c r="U396" s="41" t="s">
        <v>220</v>
      </c>
      <c r="V396" t="s">
        <v>219</v>
      </c>
      <c r="W396" s="184" t="s">
        <v>217</v>
      </c>
      <c r="X396" s="184" t="s">
        <v>216</v>
      </c>
      <c r="Y396" s="184" t="s">
        <v>182</v>
      </c>
      <c r="AA396" s="42" t="s">
        <v>179</v>
      </c>
      <c r="AB396" s="46" t="s">
        <v>177</v>
      </c>
      <c r="AC396"/>
    </row>
    <row r="397" spans="1:36" ht="15.75" thickBot="1">
      <c r="A397" s="37"/>
      <c r="B397" s="27" t="s">
        <v>85</v>
      </c>
      <c r="C397" s="27" t="s">
        <v>208</v>
      </c>
      <c r="D397" s="27" t="s">
        <v>214</v>
      </c>
      <c r="E397" s="27" t="s">
        <v>0</v>
      </c>
      <c r="F397" s="28" t="s">
        <v>13</v>
      </c>
      <c r="G397" s="208"/>
      <c r="H397" s="254" t="e">
        <f>(F396-D408/E407)</f>
        <v>#VALUE!</v>
      </c>
      <c r="I397" s="252"/>
      <c r="J397" s="208"/>
      <c r="K397" s="252"/>
      <c r="L397" s="208"/>
      <c r="M397" s="208"/>
      <c r="N397" s="4"/>
      <c r="O397" s="4"/>
      <c r="P397" s="189"/>
      <c r="Q397" s="42"/>
      <c r="R397" s="81"/>
      <c r="S397" s="41"/>
      <c r="T397" s="41"/>
      <c r="U397"/>
      <c r="V397" s="5"/>
      <c r="W397" s="184"/>
      <c r="X397" s="184"/>
      <c r="Z397" s="83"/>
      <c r="AA397" s="40" t="str">
        <f>CONCATENATE(F393," - ",AB397)</f>
        <v xml:space="preserve"> - Projektform skal vælges ved hovedansøger</v>
      </c>
      <c r="AB397" t="str">
        <f>F394</f>
        <v>Projektform skal vælges ved hovedansøger</v>
      </c>
      <c r="AC397"/>
    </row>
    <row r="398" spans="1:36" ht="15" customHeight="1">
      <c r="A398" s="5" t="s">
        <v>82</v>
      </c>
      <c r="B398" s="196">
        <f>IFERROR(IF(E398=0,0,Y398),0)</f>
        <v>0</v>
      </c>
      <c r="C398" s="196">
        <f t="shared" ref="C398:C404" si="53">IFERROR(E398-B398,0)</f>
        <v>0</v>
      </c>
      <c r="D398" s="196"/>
      <c r="E398" s="215"/>
      <c r="F398" s="32"/>
      <c r="G398" s="283"/>
      <c r="H398" s="284"/>
      <c r="I398" s="284"/>
      <c r="J398" s="284"/>
      <c r="K398" s="284"/>
      <c r="L398" s="284"/>
      <c r="M398" s="284"/>
      <c r="N398" s="284"/>
      <c r="O398" s="285"/>
      <c r="P398" s="190"/>
      <c r="Q398" s="45"/>
      <c r="R398" s="78"/>
      <c r="S398" s="41"/>
      <c r="T398" s="41"/>
      <c r="U398" s="41" t="e">
        <f>((F396-((E407*F396+C408)-E407)/E407))*E398</f>
        <v>#VALUE!</v>
      </c>
      <c r="V398" t="e">
        <f>H397*E398</f>
        <v>#VALUE!</v>
      </c>
      <c r="W398" s="5">
        <f>IFERROR(IF(E398=0,0,E398*H396),0)</f>
        <v>0</v>
      </c>
      <c r="X398" s="184">
        <f>IF(E398=0,0,E398*F395)</f>
        <v>0</v>
      </c>
      <c r="Y398" s="184">
        <f>IF(NOT(ISERROR(MATCH("Selvfinansieret",B$394,0))),0,IF(OR(NOT(ISERROR(MATCH("Ej statsstøtte",B$394,0))),NOT(ISERROR(MATCH(B$394,AI404:AI406,0)))),E398,IF(AND(D408=0,C408=0),X398,IF(AND(D408&gt;0,C408=0),V398,IF(AND(D408&gt;0,C408&gt;0,V398=0),0,IF(AND(W398&lt;&gt;0,W398&lt;V398),W398,V398))))))</f>
        <v>0</v>
      </c>
      <c r="AA398" s="40"/>
      <c r="AB398" s="41"/>
      <c r="AC398"/>
      <c r="AE398" s="292" t="s">
        <v>178</v>
      </c>
      <c r="AF398" s="292"/>
      <c r="AG398" s="292"/>
    </row>
    <row r="399" spans="1:36" ht="15">
      <c r="A399" s="5" t="s">
        <v>3</v>
      </c>
      <c r="B399" s="196">
        <f t="shared" ref="B399:B404" si="54">IFERROR(IF(E399=0,0,Y399),0)</f>
        <v>0</v>
      </c>
      <c r="C399" s="196">
        <f t="shared" si="53"/>
        <v>0</v>
      </c>
      <c r="D399" s="196"/>
      <c r="E399" s="215"/>
      <c r="F399" s="95"/>
      <c r="G399" s="286"/>
      <c r="H399" s="287"/>
      <c r="I399" s="287"/>
      <c r="J399" s="287"/>
      <c r="K399" s="287"/>
      <c r="L399" s="287"/>
      <c r="M399" s="287"/>
      <c r="N399" s="287"/>
      <c r="O399" s="288"/>
      <c r="P399" s="190"/>
      <c r="Q399" s="78"/>
      <c r="R399" s="82"/>
      <c r="S399" s="43"/>
      <c r="T399" s="41"/>
      <c r="U399" s="41" t="e">
        <f>((F396-((E407*F396+C408+D408)-E407)/E407))*E399</f>
        <v>#VALUE!</v>
      </c>
      <c r="V399" t="e">
        <f>H397*E399</f>
        <v>#VALUE!</v>
      </c>
      <c r="W399" s="5">
        <f>IFERROR(IF(E399=0,0,E399*H396),0)</f>
        <v>0</v>
      </c>
      <c r="X399" s="184">
        <f>IF(E399=0,0,E399*F395)</f>
        <v>0</v>
      </c>
      <c r="Y399" s="184">
        <f t="shared" ref="Y399:Y407" si="55">IF(NOT(ISERROR(MATCH("Selvfinansieret",B$394,0))),0,IF(OR(NOT(ISERROR(MATCH("Ej statsstøtte",B$394,0))),NOT(ISERROR(MATCH(B$394,AI405:AI407,0)))),E399,IF(AND(D409=0,C409=0),X399,IF(AND(D409&gt;0,C409=0),V399,IF(AND(D409&gt;0,C409&gt;0,V399=0),0,IF(AND(W399&lt;&gt;0,W399&lt;V399),W399,V399))))))</f>
        <v>0</v>
      </c>
      <c r="AA399" s="40"/>
      <c r="AB399" s="41"/>
      <c r="AC399"/>
    </row>
    <row r="400" spans="1:36" ht="15">
      <c r="A400" s="5" t="s">
        <v>84</v>
      </c>
      <c r="B400" s="196">
        <f t="shared" si="54"/>
        <v>0</v>
      </c>
      <c r="C400" s="196">
        <f t="shared" si="53"/>
        <v>0</v>
      </c>
      <c r="D400" s="196"/>
      <c r="E400" s="215"/>
      <c r="F400" s="95"/>
      <c r="G400" s="286"/>
      <c r="H400" s="287"/>
      <c r="I400" s="287"/>
      <c r="J400" s="287"/>
      <c r="K400" s="287"/>
      <c r="L400" s="287"/>
      <c r="M400" s="287"/>
      <c r="N400" s="287"/>
      <c r="O400" s="288"/>
      <c r="P400" s="190"/>
      <c r="Q400" s="78"/>
      <c r="R400" s="82"/>
      <c r="S400" s="43"/>
      <c r="T400" s="41"/>
      <c r="U400" s="41" t="e">
        <f>((F396-((E407*F396+C408+D408)-E407)/E407))*E400</f>
        <v>#VALUE!</v>
      </c>
      <c r="V400" t="e">
        <f>H397*E400</f>
        <v>#VALUE!</v>
      </c>
      <c r="W400" s="5">
        <f>IFERROR(IF(E400=0,0,E400*H396),0)</f>
        <v>0</v>
      </c>
      <c r="X400" s="184">
        <f>IF(E400=0,0,E400*F395)</f>
        <v>0</v>
      </c>
      <c r="Y400" s="184">
        <f t="shared" si="55"/>
        <v>0</v>
      </c>
      <c r="AA400" s="40"/>
      <c r="AB400" s="41"/>
      <c r="AC400"/>
      <c r="AD400" s="50" t="s">
        <v>210</v>
      </c>
      <c r="AE400" s="50" t="s">
        <v>165</v>
      </c>
      <c r="AF400" s="50" t="s">
        <v>186</v>
      </c>
      <c r="AG400" s="50" t="s">
        <v>166</v>
      </c>
      <c r="AH400" s="50" t="s">
        <v>184</v>
      </c>
      <c r="AI400" s="50" t="s">
        <v>188</v>
      </c>
      <c r="AJ400" s="50" t="s">
        <v>211</v>
      </c>
    </row>
    <row r="401" spans="1:36" ht="15">
      <c r="A401" s="5" t="s">
        <v>46</v>
      </c>
      <c r="B401" s="196">
        <f t="shared" si="54"/>
        <v>0</v>
      </c>
      <c r="C401" s="196">
        <f t="shared" si="53"/>
        <v>0</v>
      </c>
      <c r="D401" s="196"/>
      <c r="E401" s="215"/>
      <c r="F401" s="95"/>
      <c r="G401" s="286"/>
      <c r="H401" s="287"/>
      <c r="I401" s="287"/>
      <c r="J401" s="287"/>
      <c r="K401" s="287"/>
      <c r="L401" s="287"/>
      <c r="M401" s="287"/>
      <c r="N401" s="287"/>
      <c r="O401" s="288"/>
      <c r="P401" s="191"/>
      <c r="Q401" s="78"/>
      <c r="R401" s="82"/>
      <c r="S401" s="43"/>
      <c r="T401" s="41"/>
      <c r="U401" s="41" t="e">
        <f>((F396-((E407*F396+C408+D408)-E407)/E407))*E401</f>
        <v>#VALUE!</v>
      </c>
      <c r="V401" t="e">
        <f>H397*E401</f>
        <v>#VALUE!</v>
      </c>
      <c r="W401" s="5">
        <f>IFERROR(IF(E401=0,0,E401*H396),0)</f>
        <v>0</v>
      </c>
      <c r="X401" s="184">
        <f>IF(E401=0,0,E401*F395)</f>
        <v>0</v>
      </c>
      <c r="Y401" s="184">
        <f t="shared" si="55"/>
        <v>0</v>
      </c>
      <c r="AA401" t="s">
        <v>180</v>
      </c>
      <c r="AB401" t="s">
        <v>175</v>
      </c>
      <c r="AC401"/>
      <c r="AD401" t="s">
        <v>159</v>
      </c>
      <c r="AE401" t="s">
        <v>159</v>
      </c>
      <c r="AF401" t="s">
        <v>167</v>
      </c>
      <c r="AG401" s="181" t="s">
        <v>174</v>
      </c>
      <c r="AH401" s="184" t="str">
        <f>IF(NOT(ISERROR(MATCH("Selvfinansieret",B394,0))),"",IF(NOT(ISERROR(MATCH(B394,{"ABER"},0))),AE401,IF(NOT(ISERROR(MATCH(B394,{"GBER"},0))),AF401,IF(NOT(ISERROR(MATCH(B394,{"FIBER"},0))),AG401,IF(NOT(ISERROR(MATCH(B394,{"Ej statsstøtte"},0))),AD401,"")))))</f>
        <v/>
      </c>
      <c r="AI401" s="182" t="s">
        <v>165</v>
      </c>
    </row>
    <row r="402" spans="1:36" ht="15">
      <c r="A402" s="5" t="s">
        <v>2</v>
      </c>
      <c r="B402" s="196">
        <f t="shared" si="54"/>
        <v>0</v>
      </c>
      <c r="C402" s="196">
        <f t="shared" si="53"/>
        <v>0</v>
      </c>
      <c r="D402" s="196"/>
      <c r="E402" s="215"/>
      <c r="F402" s="95"/>
      <c r="G402" s="286"/>
      <c r="H402" s="287"/>
      <c r="I402" s="287"/>
      <c r="J402" s="287"/>
      <c r="K402" s="287"/>
      <c r="L402" s="287"/>
      <c r="M402" s="287"/>
      <c r="N402" s="287"/>
      <c r="O402" s="288"/>
      <c r="P402" s="191"/>
      <c r="Q402" s="78"/>
      <c r="R402" s="82"/>
      <c r="S402" s="43"/>
      <c r="T402" s="41"/>
      <c r="U402" s="41" t="e">
        <f>((F396-((E407*F396+C408+D408)-E407)/E407))*E402</f>
        <v>#VALUE!</v>
      </c>
      <c r="V402" t="e">
        <f>H397*E402</f>
        <v>#VALUE!</v>
      </c>
      <c r="W402" s="5">
        <f>IFERROR(IF(E402=0,0,E402*H396),0)</f>
        <v>0</v>
      </c>
      <c r="X402" s="184">
        <f>IF(E402=0,0,E402*F395)</f>
        <v>0</v>
      </c>
      <c r="Y402" s="184">
        <f t="shared" si="55"/>
        <v>0</v>
      </c>
      <c r="AA402" t="s">
        <v>68</v>
      </c>
      <c r="AB402" t="s">
        <v>176</v>
      </c>
      <c r="AC402"/>
      <c r="AD402" t="s">
        <v>160</v>
      </c>
      <c r="AE402" t="s">
        <v>160</v>
      </c>
      <c r="AF402" t="s">
        <v>168</v>
      </c>
      <c r="AG402" s="181" t="s">
        <v>161</v>
      </c>
      <c r="AH402" s="184" t="str">
        <f>IF(NOT(ISERROR(MATCH("Selvfinansieret",B394,0))),"",IF(NOT(ISERROR(MATCH(B394,{"ABER"},0))),AE402,IF(NOT(ISERROR(MATCH(B394,{"GBER"},0))),AF402,IF(NOT(ISERROR(MATCH(B394,{"FIBER"},0))),AG402,IF(NOT(ISERROR(MATCH(B394,{"Ej statsstøtte"},0))),AD402,"")))))</f>
        <v/>
      </c>
      <c r="AI402" s="183" t="s">
        <v>186</v>
      </c>
    </row>
    <row r="403" spans="1:36" ht="15">
      <c r="A403" s="5" t="s">
        <v>14</v>
      </c>
      <c r="B403" s="196">
        <f t="shared" si="54"/>
        <v>0</v>
      </c>
      <c r="C403" s="196">
        <f t="shared" si="53"/>
        <v>0</v>
      </c>
      <c r="D403" s="196"/>
      <c r="E403" s="215"/>
      <c r="F403" s="95"/>
      <c r="G403" s="286"/>
      <c r="H403" s="287"/>
      <c r="I403" s="287"/>
      <c r="J403" s="287"/>
      <c r="K403" s="287"/>
      <c r="L403" s="287"/>
      <c r="M403" s="287"/>
      <c r="N403" s="287"/>
      <c r="O403" s="288"/>
      <c r="P403" s="190"/>
      <c r="Q403" s="78"/>
      <c r="R403" s="82"/>
      <c r="S403" s="43"/>
      <c r="T403" s="41"/>
      <c r="U403" s="41" t="e">
        <f>((F396-((E407*F396+C408+D408)-E407)/E407))*E403</f>
        <v>#VALUE!</v>
      </c>
      <c r="V403" t="e">
        <f>H397*E403</f>
        <v>#VALUE!</v>
      </c>
      <c r="W403" s="5">
        <f>IFERROR(IF(E403=0,0,E403*H396),0)</f>
        <v>0</v>
      </c>
      <c r="X403" s="184">
        <f>IF(E403=0,0,E403*F395)</f>
        <v>0</v>
      </c>
      <c r="Y403" s="184">
        <f t="shared" si="55"/>
        <v>0</v>
      </c>
      <c r="Z403" s="184"/>
      <c r="AA403" t="s">
        <v>181</v>
      </c>
      <c r="AB403"/>
      <c r="AC403"/>
      <c r="AD403" t="s">
        <v>161</v>
      </c>
      <c r="AE403" t="s">
        <v>161</v>
      </c>
      <c r="AF403" t="s">
        <v>169</v>
      </c>
      <c r="AG403" s="241" t="s">
        <v>187</v>
      </c>
      <c r="AH403" s="184" t="str">
        <f>IF(NOT(ISERROR(MATCH("Selvfinansieret",B394,0))),"",IF(NOT(ISERROR(MATCH(B394,{"ABER"},0))),AE403,IF(NOT(ISERROR(MATCH(B394,{"GBER"},0))),AF403,IF(NOT(ISERROR(MATCH(B394,{"FIBER"},0))),AG403,IF(NOT(ISERROR(MATCH(B394,{"Ej statsstøtte"},0))),AD403,"")))))</f>
        <v/>
      </c>
      <c r="AI403" s="183" t="s">
        <v>166</v>
      </c>
    </row>
    <row r="404" spans="1:36" ht="15.75" thickBot="1">
      <c r="A404" s="26" t="s">
        <v>83</v>
      </c>
      <c r="B404" s="196">
        <f t="shared" si="54"/>
        <v>0</v>
      </c>
      <c r="C404" s="196">
        <f t="shared" si="53"/>
        <v>0</v>
      </c>
      <c r="D404" s="196"/>
      <c r="E404" s="216"/>
      <c r="F404" s="95"/>
      <c r="G404" s="287"/>
      <c r="H404" s="287"/>
      <c r="I404" s="287"/>
      <c r="J404" s="287"/>
      <c r="K404" s="287"/>
      <c r="L404" s="287"/>
      <c r="M404" s="287"/>
      <c r="N404" s="287"/>
      <c r="O404" s="288"/>
      <c r="P404" s="190"/>
      <c r="Q404" s="78"/>
      <c r="R404" s="82"/>
      <c r="S404" s="43"/>
      <c r="T404" s="41"/>
      <c r="U404" s="41" t="e">
        <f>((F396-((E407*F396+C408+D408)-E407)/E407))*E404</f>
        <v>#VALUE!</v>
      </c>
      <c r="V404" t="e">
        <f>H397*E404</f>
        <v>#VALUE!</v>
      </c>
      <c r="W404" s="5">
        <f>IFERROR(IF(E404=0,0,E404*H396),0)</f>
        <v>0</v>
      </c>
      <c r="X404" s="184">
        <f>IF(E404=0,0,E404*F395)</f>
        <v>0</v>
      </c>
      <c r="Y404" s="184">
        <f t="shared" si="55"/>
        <v>0</v>
      </c>
      <c r="Z404" s="184"/>
      <c r="AA404" t="s">
        <v>87</v>
      </c>
      <c r="AB404"/>
      <c r="AC404"/>
      <c r="AD404" t="s">
        <v>162</v>
      </c>
      <c r="AE404" t="s">
        <v>162</v>
      </c>
      <c r="AF404" t="s">
        <v>170</v>
      </c>
      <c r="AG404" s="84" t="str">
        <f>""</f>
        <v/>
      </c>
      <c r="AH404" s="184" t="str">
        <f>IF(NOT(ISERROR(MATCH("Selvfinansieret",B394,0))),"",IF(NOT(ISERROR(MATCH(B394,{"ABER"},0))),AE404,IF(NOT(ISERROR(MATCH(B394,{"GBER"},0))),AF404,IF(NOT(ISERROR(MATCH(B394,{"FIBER"},0))),AG404,IF(NOT(ISERROR(MATCH(B394,{"Ej statsstøtte"},0))),AD404,"")))))</f>
        <v/>
      </c>
      <c r="AI404" s="83" t="s">
        <v>126</v>
      </c>
    </row>
    <row r="405" spans="1:36" ht="15">
      <c r="A405" s="98" t="s">
        <v>31</v>
      </c>
      <c r="B405" s="200">
        <f>SUM(B398+B399+B400+B401-B402-B403+B404)</f>
        <v>0</v>
      </c>
      <c r="C405" s="197">
        <f>SUM(C398+C399+C400+C401-C402-C403+C404)</f>
        <v>0</v>
      </c>
      <c r="D405" s="197"/>
      <c r="E405" s="200">
        <f>SUM(B405:C405)</f>
        <v>0</v>
      </c>
      <c r="F405" s="97"/>
      <c r="G405" s="286"/>
      <c r="H405" s="287"/>
      <c r="I405" s="287"/>
      <c r="J405" s="287"/>
      <c r="K405" s="287"/>
      <c r="L405" s="287"/>
      <c r="M405" s="287"/>
      <c r="N405" s="287"/>
      <c r="O405" s="288"/>
      <c r="P405" s="44"/>
      <c r="R405"/>
      <c r="S405"/>
      <c r="T405"/>
      <c r="U405" s="41" t="e">
        <f>((F396-((E407*F396+C408+D408)-E407)/E407))*E405</f>
        <v>#VALUE!</v>
      </c>
      <c r="V405" t="e">
        <f>H397*E405</f>
        <v>#VALUE!</v>
      </c>
      <c r="W405" s="5">
        <f>IFERROR(IF(E405=0,0,E405*H396),0)</f>
        <v>0</v>
      </c>
      <c r="X405" s="184">
        <f>IF(E405=0,0,E405*F395)</f>
        <v>0</v>
      </c>
      <c r="Y405" s="184" t="e">
        <f t="shared" si="55"/>
        <v>#VALUE!</v>
      </c>
      <c r="Z405" s="184"/>
      <c r="AA405" t="s">
        <v>209</v>
      </c>
      <c r="AB405"/>
      <c r="AC405"/>
      <c r="AD405" t="s">
        <v>172</v>
      </c>
      <c r="AE405" t="s">
        <v>163</v>
      </c>
      <c r="AF405" t="s">
        <v>171</v>
      </c>
      <c r="AG405" s="84" t="str">
        <f>""</f>
        <v/>
      </c>
      <c r="AH405" s="184" t="str">
        <f>IF(NOT(ISERROR(MATCH("Selvfinansieret",B394,0))),"",IF(NOT(ISERROR(MATCH(B394,{"ABER"},0))),AE405,IF(NOT(ISERROR(MATCH(B394,{"GBER"},0))),AF405,IF(NOT(ISERROR(MATCH(B394,{"FIBER"},0))),AG405,IF(NOT(ISERROR(MATCH(B394,{"Ej statsstøtte"},0))),AD405,"")))))</f>
        <v/>
      </c>
      <c r="AI405" s="83" t="s">
        <v>127</v>
      </c>
    </row>
    <row r="406" spans="1:36" ht="15.75" thickBot="1">
      <c r="A406" s="33" t="s">
        <v>1</v>
      </c>
      <c r="B406" s="198">
        <f>IFERROR(IF(E406=0,0,Y406),0)</f>
        <v>0</v>
      </c>
      <c r="C406" s="196">
        <f>IFERROR(E406-B406,0)</f>
        <v>0</v>
      </c>
      <c r="D406" s="196"/>
      <c r="E406" s="216"/>
      <c r="F406" s="96"/>
      <c r="G406" s="286"/>
      <c r="H406" s="287"/>
      <c r="I406" s="287"/>
      <c r="J406" s="287"/>
      <c r="K406" s="287"/>
      <c r="L406" s="287"/>
      <c r="M406" s="287"/>
      <c r="N406" s="287"/>
      <c r="O406" s="288"/>
      <c r="P406" s="190"/>
      <c r="R406"/>
      <c r="S406"/>
      <c r="T406"/>
      <c r="U406" s="41" t="e">
        <f>((F396-((E407*F396+C408+D408)-E407)/E407))*E406</f>
        <v>#VALUE!</v>
      </c>
      <c r="V406" t="e">
        <f>H397*E406</f>
        <v>#VALUE!</v>
      </c>
      <c r="W406" s="5">
        <f>IFERROR(IF(E406=0,0,E406*H396),0)</f>
        <v>0</v>
      </c>
      <c r="X406" s="184">
        <f>IF(E406=0,0,E406*F395)</f>
        <v>0</v>
      </c>
      <c r="Y406" s="184">
        <f t="shared" si="55"/>
        <v>0</v>
      </c>
      <c r="Z406" s="184"/>
      <c r="AA406" s="40"/>
      <c r="AB406" s="41"/>
      <c r="AC406"/>
      <c r="AD406" t="s">
        <v>163</v>
      </c>
      <c r="AE406" t="s">
        <v>164</v>
      </c>
      <c r="AF406" t="s">
        <v>172</v>
      </c>
      <c r="AG406" s="84" t="str">
        <f>""</f>
        <v/>
      </c>
      <c r="AH406" s="184" t="str">
        <f>IF(NOT(ISERROR(MATCH("Selvfinansieret",B394,0))),"",IF(NOT(ISERROR(MATCH(B394,{"ABER"},0))),AE406,IF(NOT(ISERROR(MATCH(B394,{"GBER"},0))),AF406,IF(NOT(ISERROR(MATCH(B394,{"FIBER"},0))),AG406,IF(NOT(ISERROR(MATCH(B394,{"Ej statsstøtte"},0))),AD406,"")))))</f>
        <v/>
      </c>
      <c r="AI406" s="83" t="s">
        <v>128</v>
      </c>
    </row>
    <row r="407" spans="1:36" ht="15.75" thickBot="1">
      <c r="A407" s="167" t="s">
        <v>0</v>
      </c>
      <c r="B407" s="248">
        <f>IF(B405+B406&lt;=0,0,B405+B406)</f>
        <v>0</v>
      </c>
      <c r="C407" s="248">
        <f>IF(C405+C406-C408&lt;=0,0,C405+C406-C408)</f>
        <v>0</v>
      </c>
      <c r="D407" s="276"/>
      <c r="E407" s="201">
        <f>SUM(E398+E399+E400+E401-E402-E403+E404)+E406</f>
        <v>0</v>
      </c>
      <c r="F407" s="168"/>
      <c r="G407" s="289"/>
      <c r="H407" s="290"/>
      <c r="I407" s="290"/>
      <c r="J407" s="290"/>
      <c r="K407" s="290"/>
      <c r="L407" s="290"/>
      <c r="M407" s="290"/>
      <c r="N407" s="290"/>
      <c r="O407" s="291"/>
      <c r="P407" s="44"/>
      <c r="R407"/>
      <c r="S407"/>
      <c r="T407"/>
      <c r="U407" s="41" t="e">
        <f>((F396-((E407*F396+C408+D408)-E407)/E407))*E407</f>
        <v>#VALUE!</v>
      </c>
      <c r="V407" t="e">
        <f>H397*E407</f>
        <v>#VALUE!</v>
      </c>
      <c r="W407" s="5">
        <f>IFERROR(IF(E407=0,0,E407*H396),0)</f>
        <v>0</v>
      </c>
      <c r="Y407" s="184">
        <f t="shared" si="55"/>
        <v>0</v>
      </c>
      <c r="Z407" s="184"/>
      <c r="AA407" s="182"/>
      <c r="AB407" s="182"/>
      <c r="AC407"/>
      <c r="AD407" t="s">
        <v>164</v>
      </c>
      <c r="AE407" s="84" t="str">
        <f>""</f>
        <v/>
      </c>
      <c r="AF407" t="s">
        <v>161</v>
      </c>
      <c r="AG407" s="84" t="str">
        <f>""</f>
        <v/>
      </c>
      <c r="AH407" s="184" t="str">
        <f>IF(NOT(ISERROR(MATCH("Selvfinansieret",B394,0))),"",IF(NOT(ISERROR(MATCH(B394,{"ABER"},0))),AE407,IF(NOT(ISERROR(MATCH(B394,{"GBER"},0))),AF407,IF(NOT(ISERROR(MATCH(B394,{"FIBER"},0))),AG407,IF(NOT(ISERROR(MATCH(B394,{"Ej statsstøtte"},0))),AD407,"")))))</f>
        <v/>
      </c>
      <c r="AI407" s="41" t="s">
        <v>185</v>
      </c>
    </row>
    <row r="408" spans="1:36" s="24" customFormat="1" ht="15">
      <c r="A408" s="169" t="s">
        <v>151</v>
      </c>
      <c r="B408" s="247">
        <f>B407</f>
        <v>0</v>
      </c>
      <c r="C408" s="281"/>
      <c r="D408" s="274"/>
      <c r="E408" s="247">
        <f>SUM(B398+B399+B400+B401-B402-B403+B404)</f>
        <v>0</v>
      </c>
      <c r="F408" s="187"/>
      <c r="G408" s="166"/>
      <c r="H408" s="166"/>
      <c r="I408" s="166"/>
      <c r="J408" s="166"/>
      <c r="K408" s="166"/>
      <c r="L408" s="166"/>
      <c r="M408" s="166"/>
      <c r="N408" s="166"/>
      <c r="O408" s="166"/>
      <c r="P408" s="44"/>
      <c r="Q408"/>
      <c r="R408"/>
      <c r="S408"/>
      <c r="T408"/>
      <c r="U408"/>
      <c r="V408"/>
      <c r="W408"/>
      <c r="X408"/>
      <c r="Y408" s="184"/>
      <c r="Z408" s="184"/>
      <c r="AA408" s="78"/>
      <c r="AB408" s="183"/>
      <c r="AC408" s="41"/>
      <c r="AD408" t="s">
        <v>174</v>
      </c>
      <c r="AE408" s="5" t="str">
        <f>""</f>
        <v/>
      </c>
      <c r="AF408" s="84" t="s">
        <v>173</v>
      </c>
      <c r="AG408" s="84" t="str">
        <f>""</f>
        <v/>
      </c>
      <c r="AH408" s="184" t="str">
        <f>IF(NOT(ISERROR(MATCH("Selvfinansieret",B394,0))),"",IF(NOT(ISERROR(MATCH(B394,{"ABER"},0))),AE408,IF(NOT(ISERROR(MATCH(B394,{"GBER"},0))),AF408,IF(NOT(ISERROR(MATCH(B394,{"FIBER"},0))),AG408,IF(NOT(ISERROR(MATCH(B394,{"Ej statsstøtte"},0))),AD408,"")))))</f>
        <v/>
      </c>
      <c r="AI408" t="s">
        <v>212</v>
      </c>
      <c r="AJ408" s="5"/>
    </row>
    <row r="409" spans="1:36" s="24" customFormat="1" ht="15">
      <c r="A409" s="209"/>
      <c r="B409" s="210"/>
      <c r="C409" s="210"/>
      <c r="D409" s="210"/>
      <c r="E409" s="203"/>
      <c r="F409" s="165"/>
      <c r="G409" s="166"/>
      <c r="H409" s="166"/>
      <c r="I409" s="166"/>
      <c r="J409" s="166"/>
      <c r="K409" s="166"/>
      <c r="L409" s="166"/>
      <c r="M409" s="166"/>
      <c r="N409" s="166"/>
      <c r="O409" s="166"/>
      <c r="P409" s="44"/>
      <c r="Q409"/>
      <c r="R409"/>
      <c r="S409"/>
      <c r="T409"/>
      <c r="U409"/>
      <c r="V409"/>
      <c r="W409"/>
      <c r="X409"/>
      <c r="Y409" s="184"/>
      <c r="Z409" s="184"/>
      <c r="AA409" s="184"/>
      <c r="AD409" t="s">
        <v>187</v>
      </c>
      <c r="AE409" s="24" t="str">
        <f>""</f>
        <v/>
      </c>
      <c r="AF409" s="24" t="str">
        <f>""</f>
        <v/>
      </c>
      <c r="AG409" s="84" t="str">
        <f>""</f>
        <v/>
      </c>
      <c r="AH409" s="184" t="str">
        <f>IF(NOT(ISERROR(MATCH("Selvfinansieret",B394,0))),"",IF(NOT(ISERROR(MATCH(B394,{"ABER"},0))),AE409,IF(NOT(ISERROR(MATCH(B394,{"GBER"},0))),AF409,IF(NOT(ISERROR(MATCH(B394,{"FIBER"},0))),AG409,IF(NOT(ISERROR(MATCH(B394,{"Ej statsstøtte"},0))),AD409,"")))))</f>
        <v/>
      </c>
    </row>
    <row r="410" spans="1:36" s="24" customFormat="1" ht="15">
      <c r="A410" s="163"/>
      <c r="B410" s="164"/>
      <c r="C410" s="164"/>
      <c r="D410" s="164"/>
      <c r="E410" s="192" t="s">
        <v>183</v>
      </c>
      <c r="F410" s="193" t="str">
        <f>F395</f>
        <v/>
      </c>
      <c r="G410" s="165"/>
      <c r="H410" s="166"/>
      <c r="I410" s="166"/>
      <c r="J410" s="166"/>
      <c r="K410" s="166"/>
      <c r="L410" s="166"/>
      <c r="M410" s="166"/>
      <c r="N410" s="166"/>
      <c r="O410" s="166"/>
      <c r="P410" s="166"/>
      <c r="Q410" s="44"/>
      <c r="R410"/>
      <c r="S410"/>
      <c r="T410"/>
      <c r="U410"/>
      <c r="V410"/>
      <c r="W410"/>
      <c r="X410"/>
      <c r="Y410"/>
      <c r="Z410" s="184"/>
      <c r="AA410" s="5"/>
      <c r="AB410" s="5"/>
      <c r="AC410" s="5"/>
    </row>
    <row r="411" spans="1:36" s="24" customFormat="1" ht="30">
      <c r="A411" s="163"/>
      <c r="B411" s="164"/>
      <c r="C411" s="164"/>
      <c r="D411" s="164"/>
      <c r="E411" s="244" t="s">
        <v>215</v>
      </c>
      <c r="F411" s="193" t="str">
        <f>IFERROR(B407/E407,"")</f>
        <v/>
      </c>
      <c r="G411" s="165"/>
      <c r="H411" s="166"/>
      <c r="I411" s="166"/>
      <c r="J411" s="166"/>
      <c r="K411" s="166"/>
      <c r="L411" s="166"/>
      <c r="M411" s="166"/>
      <c r="N411" s="166"/>
      <c r="O411" s="166"/>
      <c r="P411" s="166"/>
      <c r="Q411" s="44"/>
      <c r="R411"/>
      <c r="S411"/>
      <c r="T411"/>
      <c r="U411"/>
      <c r="V411"/>
      <c r="W411"/>
      <c r="X411"/>
      <c r="Y411"/>
      <c r="Z411" s="184"/>
      <c r="AA411" s="5"/>
      <c r="AB411" s="5"/>
      <c r="AC411" s="5"/>
    </row>
    <row r="412" spans="1:36" ht="15">
      <c r="A412" s="34"/>
      <c r="B412" s="35"/>
      <c r="C412" s="35"/>
      <c r="D412" s="35"/>
      <c r="E412" s="36" t="s">
        <v>69</v>
      </c>
      <c r="F412" s="99">
        <f>IF(NOT(ISERROR(MATCH("Ej statsstøtte",B394,0))),0,IFERROR(E406/E405,0))</f>
        <v>0</v>
      </c>
      <c r="G412" s="242"/>
      <c r="H412" s="4"/>
      <c r="I412" s="4"/>
      <c r="J412" s="4"/>
      <c r="K412" s="4"/>
      <c r="L412" s="4"/>
      <c r="M412" s="4"/>
      <c r="N412" s="4"/>
      <c r="O412" s="4"/>
      <c r="P412" s="4"/>
      <c r="R412"/>
      <c r="S412"/>
      <c r="T412"/>
      <c r="U412"/>
      <c r="W412"/>
      <c r="Y412"/>
    </row>
    <row r="413" spans="1:36" ht="15">
      <c r="A413" s="74" t="s">
        <v>79</v>
      </c>
      <c r="B413" s="75">
        <f>IFERROR(E407/$E$15,0)</f>
        <v>0</v>
      </c>
      <c r="C413" s="35"/>
      <c r="D413" s="35"/>
      <c r="E413" s="50" t="s">
        <v>70</v>
      </c>
      <c r="F413" s="99">
        <f>IFERROR(E406/E398,0)</f>
        <v>0</v>
      </c>
      <c r="H413" s="4"/>
      <c r="I413" s="4"/>
      <c r="J413" s="4"/>
      <c r="K413" s="4"/>
      <c r="L413" s="4"/>
      <c r="M413" s="4"/>
      <c r="N413" s="4"/>
      <c r="O413" s="4"/>
      <c r="P413" s="4"/>
      <c r="R413"/>
      <c r="S413"/>
      <c r="T413"/>
      <c r="U413"/>
      <c r="W413"/>
      <c r="Y413"/>
    </row>
    <row r="414" spans="1:36" ht="15">
      <c r="A414" s="73"/>
      <c r="B414" s="76"/>
      <c r="E414" s="50"/>
      <c r="H414" s="4"/>
      <c r="I414" s="4"/>
      <c r="J414" s="4"/>
      <c r="K414" s="4"/>
      <c r="L414" s="4"/>
      <c r="M414" s="4"/>
      <c r="N414" s="4"/>
      <c r="O414" s="4"/>
      <c r="P414" s="4"/>
      <c r="R414"/>
      <c r="S414"/>
      <c r="T414"/>
      <c r="U414"/>
      <c r="W414"/>
      <c r="Y414"/>
      <c r="AD414"/>
    </row>
    <row r="415" spans="1:36" ht="15">
      <c r="A415" s="29" t="s">
        <v>34</v>
      </c>
      <c r="B415" s="1"/>
      <c r="C415" s="206" t="s">
        <v>65</v>
      </c>
      <c r="D415" s="206"/>
      <c r="E415" s="30" t="s">
        <v>37</v>
      </c>
      <c r="F415" s="204"/>
      <c r="G415" s="184"/>
      <c r="H415" s="205"/>
      <c r="I415" s="207"/>
      <c r="J415" s="184"/>
      <c r="K415" s="184"/>
      <c r="L415" s="184"/>
      <c r="M415" s="184"/>
      <c r="R415" s="48"/>
      <c r="S415" s="79"/>
      <c r="T415" s="183"/>
      <c r="W415" s="5"/>
      <c r="X415" s="83"/>
      <c r="AA415" s="184" t="str">
        <f>IF(NOT(ISERROR(MATCH("Selvfinansieret",B416,0))),"",IF(NOT(ISERROR(MATCH(B416,{"ABER"},0))),IF(X415=0,"",X415),IF(NOT(ISERROR(MATCH(B416,{"GEBER"},0))),IF(AG430=0,"",AG430),IF(NOT(ISERROR(MATCH(B416,{"FIBER"},0))),IF(Z415=0,"",Z415),""))))</f>
        <v/>
      </c>
      <c r="AF415" s="184"/>
    </row>
    <row r="416" spans="1:36" ht="15">
      <c r="A416" s="29" t="s">
        <v>207</v>
      </c>
      <c r="B416" s="31"/>
      <c r="C416" s="206"/>
      <c r="D416" s="206"/>
      <c r="E416" s="30" t="s">
        <v>177</v>
      </c>
      <c r="F416" s="31" t="str">
        <f>IF(ISBLANK($F$19),"Projektform skal vælges ved hovedansøger",$F$19)</f>
        <v>Projektform skal vælges ved hovedansøger</v>
      </c>
      <c r="G416" s="184"/>
      <c r="H416" s="205"/>
      <c r="I416" s="207"/>
      <c r="J416" s="184"/>
      <c r="K416" s="184"/>
      <c r="L416" s="184"/>
      <c r="M416" s="184"/>
      <c r="R416" s="48"/>
      <c r="S416" s="79"/>
      <c r="T416" s="83"/>
      <c r="W416" s="5"/>
      <c r="X416" s="83"/>
      <c r="Y416" s="84"/>
      <c r="AA416" s="184"/>
      <c r="AF416" s="184"/>
    </row>
    <row r="417" spans="1:36" ht="30">
      <c r="A417" s="30" t="s">
        <v>35</v>
      </c>
      <c r="B417" s="31"/>
      <c r="C417" s="30"/>
      <c r="D417" s="30"/>
      <c r="E417" s="217" t="s">
        <v>36</v>
      </c>
      <c r="F417" s="218" t="str">
        <f>IFERROR(IF(NOT(ISERROR(MATCH(B416,{"ABER"},0))),INDEX(ABER_Tilskudsprocent_liste[#All],MATCH(B417,ABER_Tilskudsprocent_liste[[#All],[Typer af projekter og aktiviteter/ virksomhedsstørrelse]],0),MATCH(AA419,ABER_Tilskudsprocent_liste[#Headers],0)),IF(NOT(ISERROR(MATCH(B416,{"GBER"},0))),INDEX(GEBER_Tilskudsprocent_liste[#All],MATCH(B417,GEBER_Tilskudsprocent_liste[[#All],[Typer af projekter og aktiviteter/ virksomhedsstørrelse]],0),MATCH(AA419,GEBER_Tilskudsprocent_liste[#Headers],0)),IF(NOT(ISERROR(MATCH(B416,{"FIBER"},0))),INDEX(FIBER_Tilskudsprocent_liste[#All],MATCH(B417,FIBER_Tilskudsprocent_liste[[#All],[Typer af projekter og aktiviteter/ virksomhedsstørrelse]],0),MATCH(AA419,FIBER_Tilskudsprocent_liste[#Headers],0)),""))),"")</f>
        <v/>
      </c>
      <c r="G417" s="217" t="s">
        <v>213</v>
      </c>
      <c r="H417" s="249" t="s">
        <v>218</v>
      </c>
      <c r="I417" s="250"/>
      <c r="J417" s="251" t="s">
        <v>221</v>
      </c>
      <c r="K417" s="251"/>
      <c r="L417" s="184"/>
      <c r="M417" s="184"/>
      <c r="R417" s="49"/>
      <c r="S417" s="80"/>
      <c r="T417" s="83"/>
      <c r="W417" s="5"/>
      <c r="X417" s="186"/>
      <c r="AB417" s="83"/>
      <c r="AF417" s="184"/>
    </row>
    <row r="418" spans="1:36" ht="15">
      <c r="A418" s="29"/>
      <c r="B418" s="30"/>
      <c r="C418" s="30"/>
      <c r="D418" s="30"/>
      <c r="E418" s="217"/>
      <c r="F418" s="255" t="str">
        <f>IFERROR(IF(NOT(ISERROR(MATCH(B416,{"ABER"},0))),INDEX(ABER_Tilskudsprocent_liste[#All],MATCH(B417,ABER_Tilskudsprocent_liste[[#All],[Typer af projekter og aktiviteter/ virksomhedsstørrelse]],0),MATCH(AA419,ABER_Tilskudsprocent_liste[#Headers],0)),IF(NOT(ISERROR(MATCH(B416,{"GBER"},0))),INDEX(GEBER_Tilskudsprocent_liste[#All],MATCH(B417,GEBER_Tilskudsprocent_liste[[#All],[Typer af projekter og aktiviteter/ virksomhedsstørrelse]],0),MATCH(AA419,GEBER_Tilskudsprocent_liste[#Headers],0)),IF(NOT(ISERROR(MATCH(B416,{"FIBER"},0))),INDEX(FIBER_Tilskudsprocent_liste[#All],MATCH(B417,FIBER_Tilskudsprocent_liste[[#All],[Typer af projekter og aktiviteter/ virksomhedsstørrelse]],0),MATCH(AA419,FIBER_Tilskudsprocent_liste[#Headers],0)),""))),"")</f>
        <v/>
      </c>
      <c r="G418" s="252"/>
      <c r="H418" s="251" t="str">
        <f>IFERROR(IF(E429*(1-F418)-C430&lt;0,F418-((E429*F418+C430)-E429)/E429,""),"")</f>
        <v/>
      </c>
      <c r="I418" s="251" t="str">
        <f>IFERROR(IF(D430&lt;&gt;0,IF(D430=E429,0,IF(C430&gt;0,(F418-D430/E429)-H418,"HA")),IF(E429*(1-F418)-C430&lt;0,((F418-((E429*F418+C430+D430)-E429)/E429)),"")),"")</f>
        <v/>
      </c>
      <c r="J418" s="253" t="e">
        <f>I418-H419</f>
        <v>#VALUE!</v>
      </c>
      <c r="K418" s="251"/>
      <c r="L418" s="184"/>
      <c r="M418" s="184"/>
      <c r="R418" s="49"/>
      <c r="S418" s="80"/>
      <c r="T418" s="83"/>
      <c r="U418" s="41" t="s">
        <v>220</v>
      </c>
      <c r="V418" t="s">
        <v>219</v>
      </c>
      <c r="W418" s="184" t="s">
        <v>217</v>
      </c>
      <c r="X418" s="184" t="s">
        <v>216</v>
      </c>
      <c r="Y418" s="184" t="s">
        <v>182</v>
      </c>
      <c r="AA418" s="42" t="s">
        <v>179</v>
      </c>
      <c r="AB418" s="46" t="s">
        <v>177</v>
      </c>
      <c r="AC418"/>
    </row>
    <row r="419" spans="1:36" ht="15.75" thickBot="1">
      <c r="A419" s="37"/>
      <c r="B419" s="27" t="s">
        <v>85</v>
      </c>
      <c r="C419" s="27" t="s">
        <v>208</v>
      </c>
      <c r="D419" s="27" t="s">
        <v>214</v>
      </c>
      <c r="E419" s="27" t="s">
        <v>0</v>
      </c>
      <c r="F419" s="28" t="s">
        <v>13</v>
      </c>
      <c r="G419" s="208"/>
      <c r="H419" s="254" t="e">
        <f>(F418-D430/E429)</f>
        <v>#VALUE!</v>
      </c>
      <c r="I419" s="252"/>
      <c r="J419" s="208"/>
      <c r="K419" s="252"/>
      <c r="L419" s="208"/>
      <c r="M419" s="208"/>
      <c r="N419" s="4"/>
      <c r="O419" s="4"/>
      <c r="P419" s="189"/>
      <c r="Q419" s="42"/>
      <c r="R419" s="81"/>
      <c r="S419" s="41"/>
      <c r="T419" s="41"/>
      <c r="U419"/>
      <c r="V419" s="5"/>
      <c r="W419" s="184"/>
      <c r="X419" s="184"/>
      <c r="Z419" s="83"/>
      <c r="AA419" s="40" t="str">
        <f>CONCATENATE(F415," - ",AB419)</f>
        <v xml:space="preserve"> - Projektform skal vælges ved hovedansøger</v>
      </c>
      <c r="AB419" t="str">
        <f>F416</f>
        <v>Projektform skal vælges ved hovedansøger</v>
      </c>
      <c r="AC419"/>
    </row>
    <row r="420" spans="1:36" ht="15" customHeight="1">
      <c r="A420" s="5" t="s">
        <v>82</v>
      </c>
      <c r="B420" s="196">
        <f>IFERROR(IF(E420=0,0,Y420),0)</f>
        <v>0</v>
      </c>
      <c r="C420" s="196">
        <f t="shared" ref="C420:C426" si="56">IFERROR(E420-B420,0)</f>
        <v>0</v>
      </c>
      <c r="D420" s="196"/>
      <c r="E420" s="215"/>
      <c r="F420" s="32"/>
      <c r="G420" s="283"/>
      <c r="H420" s="284"/>
      <c r="I420" s="284"/>
      <c r="J420" s="284"/>
      <c r="K420" s="284"/>
      <c r="L420" s="284"/>
      <c r="M420" s="284"/>
      <c r="N420" s="284"/>
      <c r="O420" s="285"/>
      <c r="P420" s="190"/>
      <c r="Q420" s="45"/>
      <c r="R420" s="78"/>
      <c r="S420" s="41"/>
      <c r="T420" s="41"/>
      <c r="U420" s="41" t="e">
        <f>((F418-((E429*F418+C430)-E429)/E429))*E420</f>
        <v>#VALUE!</v>
      </c>
      <c r="V420" t="e">
        <f>H419*E420</f>
        <v>#VALUE!</v>
      </c>
      <c r="W420" s="5">
        <f>IFERROR(IF(E420=0,0,E420*H418),0)</f>
        <v>0</v>
      </c>
      <c r="X420" s="184">
        <f>IF(E420=0,0,E420*F417)</f>
        <v>0</v>
      </c>
      <c r="Y420" s="184">
        <f>IF(NOT(ISERROR(MATCH("Selvfinansieret",B416,0))),0,IF(OR(NOT(ISERROR(MATCH("Ej statsstøtte",B416,0))),NOT(ISERROR(MATCH(B416,AI426:AI428,0)))),E420,IF(AND(D430=0,C430=0),X420,IF(AND(D430&gt;0,C430=0),V420,IF(AND(D430&gt;0,C430&gt;0,V420=0),0,IF(AND(W420&lt;&gt;0,W420&lt;V420),W420,V420))))))</f>
        <v>0</v>
      </c>
      <c r="AA420" s="40"/>
      <c r="AB420" s="41"/>
      <c r="AC420"/>
      <c r="AE420" s="292" t="s">
        <v>178</v>
      </c>
      <c r="AF420" s="292"/>
      <c r="AG420" s="292"/>
    </row>
    <row r="421" spans="1:36" ht="15">
      <c r="A421" s="5" t="s">
        <v>3</v>
      </c>
      <c r="B421" s="196">
        <f t="shared" ref="B421:B426" si="57">IFERROR(IF(E421=0,0,Y421),0)</f>
        <v>0</v>
      </c>
      <c r="C421" s="196">
        <f t="shared" si="56"/>
        <v>0</v>
      </c>
      <c r="D421" s="196"/>
      <c r="E421" s="215"/>
      <c r="F421" s="95"/>
      <c r="G421" s="286"/>
      <c r="H421" s="287"/>
      <c r="I421" s="287"/>
      <c r="J421" s="287"/>
      <c r="K421" s="287"/>
      <c r="L421" s="287"/>
      <c r="M421" s="287"/>
      <c r="N421" s="287"/>
      <c r="O421" s="288"/>
      <c r="P421" s="190"/>
      <c r="Q421" s="78"/>
      <c r="R421" s="82"/>
      <c r="S421" s="43"/>
      <c r="T421" s="41"/>
      <c r="U421" s="41" t="e">
        <f>((F418-((E429*F418+C430+D430)-E429)/E429))*E421</f>
        <v>#VALUE!</v>
      </c>
      <c r="V421" t="e">
        <f>H419*E421</f>
        <v>#VALUE!</v>
      </c>
      <c r="W421" s="5">
        <f>IFERROR(IF(E421=0,0,E421*H418),0)</f>
        <v>0</v>
      </c>
      <c r="X421" s="184">
        <f>IF(E421=0,0,E421*F417)</f>
        <v>0</v>
      </c>
      <c r="Y421" s="184">
        <f>IF(NOT(ISERROR(MATCH("Selvfinansieret",B417,0))),0,IF(OR(NOT(ISERROR(MATCH("Ej statsstøtte",B417,0))),NOT(ISERROR(MATCH(B417,AI427:AI429,0)))),E421,IF(AND(D430=0,C430=0),X421,IF(AND(D430&gt;0,C430=0),V421,IF(AND(D430&gt;0,C430&gt;0,V421=0),0,IF(AND(W421&lt;&gt;0,W421&lt;V421),W421,V421))))))</f>
        <v>0</v>
      </c>
      <c r="AA421" s="40"/>
      <c r="AB421" s="41"/>
      <c r="AC421"/>
    </row>
    <row r="422" spans="1:36" ht="15">
      <c r="A422" s="5" t="s">
        <v>84</v>
      </c>
      <c r="B422" s="196">
        <f t="shared" si="57"/>
        <v>0</v>
      </c>
      <c r="C422" s="196">
        <f t="shared" si="56"/>
        <v>0</v>
      </c>
      <c r="D422" s="196"/>
      <c r="E422" s="215"/>
      <c r="F422" s="95"/>
      <c r="G422" s="286"/>
      <c r="H422" s="287"/>
      <c r="I422" s="287"/>
      <c r="J422" s="287"/>
      <c r="K422" s="287"/>
      <c r="L422" s="287"/>
      <c r="M422" s="287"/>
      <c r="N422" s="287"/>
      <c r="O422" s="288"/>
      <c r="P422" s="190"/>
      <c r="Q422" s="78"/>
      <c r="R422" s="82"/>
      <c r="S422" s="43"/>
      <c r="T422" s="41"/>
      <c r="U422" s="41" t="e">
        <f>((F418-((E429*F418+C430+D430)-E429)/E429))*E422</f>
        <v>#VALUE!</v>
      </c>
      <c r="V422" t="e">
        <f>H419*E422</f>
        <v>#VALUE!</v>
      </c>
      <c r="W422" s="5">
        <f>IFERROR(IF(E422=0,0,E422*H418),0)</f>
        <v>0</v>
      </c>
      <c r="X422" s="184">
        <f>IF(E422=0,0,E422*F417)</f>
        <v>0</v>
      </c>
      <c r="Y422" s="184">
        <f>IF(NOT(ISERROR(MATCH("Selvfinansieret",B418,0))),0,IF(OR(NOT(ISERROR(MATCH("Ej statsstøtte",B418,0))),NOT(ISERROR(MATCH(B418,AI428:AI430,0)))),E422,IF(AND(D430=0,C430=0),X422,IF(AND(D430&gt;0,C430=0),V422,IF(AND(D430&gt;0,C430&gt;0,V422=0),0,IF(AND(W422&lt;&gt;0,W422&lt;V422),W422,V422))))))</f>
        <v>0</v>
      </c>
      <c r="AA422" s="40"/>
      <c r="AB422" s="41"/>
      <c r="AC422"/>
      <c r="AD422" s="50" t="s">
        <v>210</v>
      </c>
      <c r="AE422" s="50" t="s">
        <v>165</v>
      </c>
      <c r="AF422" s="50" t="s">
        <v>186</v>
      </c>
      <c r="AG422" s="50" t="s">
        <v>166</v>
      </c>
      <c r="AH422" s="50" t="s">
        <v>184</v>
      </c>
      <c r="AI422" s="50" t="s">
        <v>188</v>
      </c>
      <c r="AJ422" s="50" t="s">
        <v>211</v>
      </c>
    </row>
    <row r="423" spans="1:36" ht="15">
      <c r="A423" s="5" t="s">
        <v>46</v>
      </c>
      <c r="B423" s="196">
        <f t="shared" si="57"/>
        <v>0</v>
      </c>
      <c r="C423" s="196">
        <f t="shared" si="56"/>
        <v>0</v>
      </c>
      <c r="D423" s="196"/>
      <c r="E423" s="215"/>
      <c r="F423" s="95"/>
      <c r="G423" s="286"/>
      <c r="H423" s="287"/>
      <c r="I423" s="287"/>
      <c r="J423" s="287"/>
      <c r="K423" s="287"/>
      <c r="L423" s="287"/>
      <c r="M423" s="287"/>
      <c r="N423" s="287"/>
      <c r="O423" s="288"/>
      <c r="P423" s="191"/>
      <c r="Q423" s="78"/>
      <c r="R423" s="82"/>
      <c r="S423" s="43"/>
      <c r="T423" s="41"/>
      <c r="U423" s="41" t="e">
        <f>((F418-((E429*F418+C430+D430)-E429)/E429))*E423</f>
        <v>#VALUE!</v>
      </c>
      <c r="V423" t="e">
        <f>H419*E423</f>
        <v>#VALUE!</v>
      </c>
      <c r="W423" s="5">
        <f>IFERROR(IF(E423=0,0,E423*H418),0)</f>
        <v>0</v>
      </c>
      <c r="X423" s="184">
        <f>IF(E423=0,0,E423*F417)</f>
        <v>0</v>
      </c>
      <c r="Y423" s="184">
        <f>IF(NOT(ISERROR(MATCH("Selvfinansieret",B419,0))),0,IF(OR(NOT(ISERROR(MATCH("Ej statsstøtte",B419,0))),NOT(ISERROR(MATCH(B419,AI429:AI431,0)))),E423,IF(AND(D430=0,C430=0),X423,IF(AND(D430&gt;0,C430=0),V423,IF(AND(D430&gt;0,C430&gt;0,V423=0),0,IF(AND(W423&lt;&gt;0,W423&lt;V423),W423,V423))))))</f>
        <v>0</v>
      </c>
      <c r="AA423" t="s">
        <v>180</v>
      </c>
      <c r="AB423" t="s">
        <v>175</v>
      </c>
      <c r="AC423"/>
      <c r="AD423" t="s">
        <v>159</v>
      </c>
      <c r="AE423" t="s">
        <v>159</v>
      </c>
      <c r="AF423" t="s">
        <v>167</v>
      </c>
      <c r="AG423" s="181" t="s">
        <v>174</v>
      </c>
      <c r="AH423" s="184" t="str">
        <f>IF(NOT(ISERROR(MATCH("Selvfinansieret",B416,0))),"",IF(NOT(ISERROR(MATCH(B416,{"ABER"},0))),AE423,IF(NOT(ISERROR(MATCH(B416,{"GBER"},0))),AF423,IF(NOT(ISERROR(MATCH(B416,{"FIBER"},0))),AG423,IF(NOT(ISERROR(MATCH(B416,{"Ej statsstøtte"},0))),AD423,"")))))</f>
        <v/>
      </c>
      <c r="AI423" s="182" t="s">
        <v>165</v>
      </c>
    </row>
    <row r="424" spans="1:36" ht="15">
      <c r="A424" s="5" t="s">
        <v>2</v>
      </c>
      <c r="B424" s="196">
        <f t="shared" si="57"/>
        <v>0</v>
      </c>
      <c r="C424" s="196">
        <f t="shared" si="56"/>
        <v>0</v>
      </c>
      <c r="D424" s="196"/>
      <c r="E424" s="215"/>
      <c r="F424" s="95"/>
      <c r="G424" s="286"/>
      <c r="H424" s="287"/>
      <c r="I424" s="287"/>
      <c r="J424" s="287"/>
      <c r="K424" s="287"/>
      <c r="L424" s="287"/>
      <c r="M424" s="287"/>
      <c r="N424" s="287"/>
      <c r="O424" s="288"/>
      <c r="P424" s="191"/>
      <c r="Q424" s="78"/>
      <c r="R424" s="82"/>
      <c r="S424" s="43"/>
      <c r="T424" s="41"/>
      <c r="U424" s="41" t="e">
        <f>((F418-((E429*F418+C430+D430)-E429)/E429))*E424</f>
        <v>#VALUE!</v>
      </c>
      <c r="V424" t="e">
        <f>H419*E424</f>
        <v>#VALUE!</v>
      </c>
      <c r="W424" s="5">
        <f>IFERROR(IF(E424=0,0,E424*H418),0)</f>
        <v>0</v>
      </c>
      <c r="X424" s="184">
        <f>IF(E424=0,0,E424*F417)</f>
        <v>0</v>
      </c>
      <c r="Y424" s="184">
        <f>IF(NOT(ISERROR(MATCH("Selvfinansieret",B420,0))),0,IF(OR(NOT(ISERROR(MATCH("Ej statsstøtte",B420,0))),NOT(ISERROR(MATCH(B420,AI430:AI432,0)))),E424,IF(AND(D430=0,C430=0),X424,IF(AND(D430&gt;0,C430=0),V424,IF(AND(D430&gt;0,C430&gt;0,V424=0),0,IF(AND(W424&lt;&gt;0,W424&lt;V424),W424,V424))))))</f>
        <v>0</v>
      </c>
      <c r="AA424" t="s">
        <v>68</v>
      </c>
      <c r="AB424" t="s">
        <v>176</v>
      </c>
      <c r="AC424"/>
      <c r="AD424" t="s">
        <v>160</v>
      </c>
      <c r="AE424" t="s">
        <v>160</v>
      </c>
      <c r="AF424" t="s">
        <v>168</v>
      </c>
      <c r="AG424" s="181" t="s">
        <v>161</v>
      </c>
      <c r="AH424" s="184" t="str">
        <f>IF(NOT(ISERROR(MATCH("Selvfinansieret",B416,0))),"",IF(NOT(ISERROR(MATCH(B416,{"ABER"},0))),AE424,IF(NOT(ISERROR(MATCH(B416,{"GBER"},0))),AF424,IF(NOT(ISERROR(MATCH(B416,{"FIBER"},0))),AG424,IF(NOT(ISERROR(MATCH(B416,{"Ej statsstøtte"},0))),AD424,"")))))</f>
        <v/>
      </c>
      <c r="AI424" s="183" t="s">
        <v>186</v>
      </c>
    </row>
    <row r="425" spans="1:36" ht="15">
      <c r="A425" s="5" t="s">
        <v>14</v>
      </c>
      <c r="B425" s="196">
        <f t="shared" si="57"/>
        <v>0</v>
      </c>
      <c r="C425" s="196">
        <f t="shared" si="56"/>
        <v>0</v>
      </c>
      <c r="D425" s="196"/>
      <c r="E425" s="215"/>
      <c r="F425" s="95"/>
      <c r="G425" s="286"/>
      <c r="H425" s="287"/>
      <c r="I425" s="287"/>
      <c r="J425" s="287"/>
      <c r="K425" s="287"/>
      <c r="L425" s="287"/>
      <c r="M425" s="287"/>
      <c r="N425" s="287"/>
      <c r="O425" s="288"/>
      <c r="P425" s="190"/>
      <c r="Q425" s="78"/>
      <c r="R425" s="82"/>
      <c r="S425" s="43"/>
      <c r="T425" s="41"/>
      <c r="U425" s="41" t="e">
        <f>((F418-((E429*F418+C430+D430)-E429)/E429))*E425</f>
        <v>#VALUE!</v>
      </c>
      <c r="V425" t="e">
        <f>H419*E425</f>
        <v>#VALUE!</v>
      </c>
      <c r="W425" s="5">
        <f>IFERROR(IF(E425=0,0,E425*H418),0)</f>
        <v>0</v>
      </c>
      <c r="X425" s="184">
        <f>IF(E425=0,0,E425*F417)</f>
        <v>0</v>
      </c>
      <c r="Y425" s="184">
        <f>IF(NOT(ISERROR(MATCH("Selvfinansieret",B421,0))),0,IF(OR(NOT(ISERROR(MATCH("Ej statsstøtte",B421,0))),NOT(ISERROR(MATCH(B421,AI431:AI433,0)))),E425,IF(AND(D430=0,C430=0),X425,IF(AND(D430&gt;0,C430=0),V425,IF(AND(D430&gt;0,C430&gt;0,V425=0),0,IF(AND(W425&lt;&gt;0,W425&lt;V425),W425,V425))))))</f>
        <v>0</v>
      </c>
      <c r="Z425" s="184"/>
      <c r="AA425" t="s">
        <v>181</v>
      </c>
      <c r="AB425"/>
      <c r="AC425"/>
      <c r="AD425" t="s">
        <v>161</v>
      </c>
      <c r="AE425" t="s">
        <v>161</v>
      </c>
      <c r="AF425" t="s">
        <v>169</v>
      </c>
      <c r="AG425" s="241" t="s">
        <v>187</v>
      </c>
      <c r="AH425" s="184" t="str">
        <f>IF(NOT(ISERROR(MATCH("Selvfinansieret",B416,0))),"",IF(NOT(ISERROR(MATCH(B416,{"ABER"},0))),AE425,IF(NOT(ISERROR(MATCH(B416,{"GBER"},0))),AF425,IF(NOT(ISERROR(MATCH(B416,{"FIBER"},0))),AG425,IF(NOT(ISERROR(MATCH(B416,{"Ej statsstøtte"},0))),AD425,"")))))</f>
        <v/>
      </c>
      <c r="AI425" s="183" t="s">
        <v>166</v>
      </c>
    </row>
    <row r="426" spans="1:36" ht="15.75" thickBot="1">
      <c r="A426" s="26" t="s">
        <v>83</v>
      </c>
      <c r="B426" s="196">
        <f t="shared" si="57"/>
        <v>0</v>
      </c>
      <c r="C426" s="196">
        <f t="shared" si="56"/>
        <v>0</v>
      </c>
      <c r="D426" s="196"/>
      <c r="E426" s="216"/>
      <c r="F426" s="95"/>
      <c r="G426" s="287"/>
      <c r="H426" s="287"/>
      <c r="I426" s="287"/>
      <c r="J426" s="287"/>
      <c r="K426" s="287"/>
      <c r="L426" s="287"/>
      <c r="M426" s="287"/>
      <c r="N426" s="287"/>
      <c r="O426" s="288"/>
      <c r="P426" s="190"/>
      <c r="Q426" s="78"/>
      <c r="R426" s="82"/>
      <c r="S426" s="43"/>
      <c r="T426" s="41"/>
      <c r="U426" s="41" t="e">
        <f>((F418-((E429*F418+C430+D430)-E429)/E429))*E426</f>
        <v>#VALUE!</v>
      </c>
      <c r="V426" t="e">
        <f>H419*E426</f>
        <v>#VALUE!</v>
      </c>
      <c r="W426" s="5">
        <f>IFERROR(IF(E426=0,0,E426*H418),0)</f>
        <v>0</v>
      </c>
      <c r="X426" s="184">
        <f>IF(E426=0,0,E426*F417)</f>
        <v>0</v>
      </c>
      <c r="Y426" s="184">
        <f>IF(NOT(ISERROR(MATCH("Selvfinansieret",B422,0))),0,IF(OR(NOT(ISERROR(MATCH("Ej statsstøtte",B422,0))),NOT(ISERROR(MATCH(B422,AI432:AI434,0)))),E426,IF(AND(D430=0,C430=0),X426,IF(AND(D430&gt;0,C430=0),V426,IF(AND(D430&gt;0,C430&gt;0,V426=0),0,IF(AND(W426&lt;&gt;0,W426&lt;V426),W426,V426))))))</f>
        <v>0</v>
      </c>
      <c r="Z426" s="184"/>
      <c r="AA426" t="s">
        <v>87</v>
      </c>
      <c r="AB426"/>
      <c r="AC426"/>
      <c r="AD426" t="s">
        <v>162</v>
      </c>
      <c r="AE426" t="s">
        <v>162</v>
      </c>
      <c r="AF426" t="s">
        <v>170</v>
      </c>
      <c r="AG426" s="84" t="str">
        <f>""</f>
        <v/>
      </c>
      <c r="AH426" s="184" t="str">
        <f>IF(NOT(ISERROR(MATCH("Selvfinansieret",B416,0))),"",IF(NOT(ISERROR(MATCH(B416,{"ABER"},0))),AE426,IF(NOT(ISERROR(MATCH(B416,{"GBER"},0))),AF426,IF(NOT(ISERROR(MATCH(B416,{"FIBER"},0))),AG426,IF(NOT(ISERROR(MATCH(B416,{"Ej statsstøtte"},0))),AD426,"")))))</f>
        <v/>
      </c>
      <c r="AI426" s="83" t="s">
        <v>126</v>
      </c>
    </row>
    <row r="427" spans="1:36" ht="15">
      <c r="A427" s="98" t="s">
        <v>31</v>
      </c>
      <c r="B427" s="200">
        <f>SUM(B420+B421+B422+B423-B424-B425+B426)</f>
        <v>0</v>
      </c>
      <c r="C427" s="197">
        <f>SUM(C420+C421+C422+C423-C424-C425+C426)</f>
        <v>0</v>
      </c>
      <c r="D427" s="197"/>
      <c r="E427" s="200">
        <f>SUM(B427:C427)</f>
        <v>0</v>
      </c>
      <c r="F427" s="97"/>
      <c r="G427" s="286"/>
      <c r="H427" s="287"/>
      <c r="I427" s="287"/>
      <c r="J427" s="287"/>
      <c r="K427" s="287"/>
      <c r="L427" s="287"/>
      <c r="M427" s="287"/>
      <c r="N427" s="287"/>
      <c r="O427" s="288"/>
      <c r="P427" s="44"/>
      <c r="R427"/>
      <c r="S427"/>
      <c r="T427"/>
      <c r="U427" s="41" t="e">
        <f>((F418-((E429*F418+C430+D430)-E429)/E429))*E427</f>
        <v>#VALUE!</v>
      </c>
      <c r="V427" t="e">
        <f>H419*E427</f>
        <v>#VALUE!</v>
      </c>
      <c r="W427" s="5">
        <f>IFERROR(IF(E427=0,0,E427*H418),0)</f>
        <v>0</v>
      </c>
      <c r="X427" s="184">
        <f>IF(E427=0,0,E427*F417)</f>
        <v>0</v>
      </c>
      <c r="Y427" s="184">
        <f>IF(NOT(ISERROR(MATCH("Selvfinansieret",B423,0))),0,IF(OR(NOT(ISERROR(MATCH("Ej statsstøtte",B423,0))),NOT(ISERROR(MATCH(B423,AI433:AI435,0)))),E427,IF(AND(D430=0,C430=0),X427,IF(AND(D430&gt;0,C430=0),V427,IF(AND(D430&gt;0,C430&gt;0,V427=0),0,IF(AND(W427&lt;&gt;0,W427&lt;V427),W427,V427))))))</f>
        <v>0</v>
      </c>
      <c r="Z427" s="184"/>
      <c r="AA427" t="s">
        <v>209</v>
      </c>
      <c r="AB427"/>
      <c r="AC427"/>
      <c r="AD427" t="s">
        <v>172</v>
      </c>
      <c r="AE427" t="s">
        <v>163</v>
      </c>
      <c r="AF427" t="s">
        <v>171</v>
      </c>
      <c r="AG427" s="84" t="str">
        <f>""</f>
        <v/>
      </c>
      <c r="AH427" s="184" t="str">
        <f>IF(NOT(ISERROR(MATCH("Selvfinansieret",B416,0))),"",IF(NOT(ISERROR(MATCH(B416,{"ABER"},0))),AE427,IF(NOT(ISERROR(MATCH(B416,{"GBER"},0))),AF427,IF(NOT(ISERROR(MATCH(B416,{"FIBER"},0))),AG427,IF(NOT(ISERROR(MATCH(B416,{"Ej statsstøtte"},0))),AD427,"")))))</f>
        <v/>
      </c>
      <c r="AI427" s="83" t="s">
        <v>127</v>
      </c>
    </row>
    <row r="428" spans="1:36" ht="15.75" thickBot="1">
      <c r="A428" s="33" t="s">
        <v>1</v>
      </c>
      <c r="B428" s="198">
        <f>IFERROR(IF(E428=0,0,Y428),0)</f>
        <v>0</v>
      </c>
      <c r="C428" s="196">
        <f>IFERROR(E428-B428,0)</f>
        <v>0</v>
      </c>
      <c r="D428" s="196"/>
      <c r="E428" s="216"/>
      <c r="F428" s="96"/>
      <c r="G428" s="286"/>
      <c r="H428" s="287"/>
      <c r="I428" s="287"/>
      <c r="J428" s="287"/>
      <c r="K428" s="287"/>
      <c r="L428" s="287"/>
      <c r="M428" s="287"/>
      <c r="N428" s="287"/>
      <c r="O428" s="288"/>
      <c r="P428" s="190"/>
      <c r="R428"/>
      <c r="S428"/>
      <c r="T428"/>
      <c r="U428" s="41" t="e">
        <f>((F418-((E429*F418+C430+D430)-E429)/E429))*E428</f>
        <v>#VALUE!</v>
      </c>
      <c r="V428" t="e">
        <f>H419*E428</f>
        <v>#VALUE!</v>
      </c>
      <c r="W428" s="5">
        <f>IFERROR(IF(E428=0,0,E428*H418),0)</f>
        <v>0</v>
      </c>
      <c r="X428" s="184">
        <f>IF(E428=0,0,E428*F417)</f>
        <v>0</v>
      </c>
      <c r="Y428" s="184">
        <f>IF(NOT(ISERROR(MATCH("Selvfinansieret",B424,0))),0,IF(OR(NOT(ISERROR(MATCH("Ej statsstøtte",B424,0))),NOT(ISERROR(MATCH(B424,AI434:AI436,0)))),E428,IF(AND(D430=0,C430=0),X428,IF(AND(D430&gt;0,C430=0),V428,IF(AND(D430&gt;0,C430&gt;0,V428=0),0,IF(AND(W428&lt;&gt;0,W428&lt;V428),W428,V428))))))</f>
        <v>0</v>
      </c>
      <c r="Z428" s="184"/>
      <c r="AA428" s="40"/>
      <c r="AB428" s="41"/>
      <c r="AC428"/>
      <c r="AD428" t="s">
        <v>163</v>
      </c>
      <c r="AE428" t="s">
        <v>164</v>
      </c>
      <c r="AF428" t="s">
        <v>172</v>
      </c>
      <c r="AG428" s="84" t="str">
        <f>""</f>
        <v/>
      </c>
      <c r="AH428" s="184" t="str">
        <f>IF(NOT(ISERROR(MATCH("Selvfinansieret",B416,0))),"",IF(NOT(ISERROR(MATCH(B416,{"ABER"},0))),AE428,IF(NOT(ISERROR(MATCH(B416,{"GBER"},0))),AF428,IF(NOT(ISERROR(MATCH(B416,{"FIBER"},0))),AG428,IF(NOT(ISERROR(MATCH(B416,{"Ej statsstøtte"},0))),AD428,"")))))</f>
        <v/>
      </c>
      <c r="AI428" s="83" t="s">
        <v>128</v>
      </c>
    </row>
    <row r="429" spans="1:36" ht="15.75" thickBot="1">
      <c r="A429" s="167" t="s">
        <v>0</v>
      </c>
      <c r="B429" s="248">
        <f>IF(B427+B428&lt;=0,0,B427+B428)</f>
        <v>0</v>
      </c>
      <c r="C429" s="248">
        <f>IF(C427+C428-C430&lt;=0,0,C427+C428-C430)</f>
        <v>0</v>
      </c>
      <c r="D429" s="276"/>
      <c r="E429" s="201">
        <f>SUM(E420+E421+E422+E423-E424-E425+E426)+E428</f>
        <v>0</v>
      </c>
      <c r="F429" s="168"/>
      <c r="G429" s="289"/>
      <c r="H429" s="290"/>
      <c r="I429" s="290"/>
      <c r="J429" s="290"/>
      <c r="K429" s="290"/>
      <c r="L429" s="290"/>
      <c r="M429" s="290"/>
      <c r="N429" s="290"/>
      <c r="O429" s="291"/>
      <c r="P429" s="44"/>
      <c r="R429"/>
      <c r="S429"/>
      <c r="T429"/>
      <c r="U429" s="41" t="e">
        <f>((F418-((E429*F418+C430+D430)-E429)/E429))*E429</f>
        <v>#VALUE!</v>
      </c>
      <c r="V429" t="e">
        <f>H419*E429</f>
        <v>#VALUE!</v>
      </c>
      <c r="W429" s="5">
        <f>IFERROR(IF(E429=0,0,E429*H418),0)</f>
        <v>0</v>
      </c>
      <c r="Y429" s="184">
        <f>IF(NOT(ISERROR(MATCH("Selvfinansieret",B425,0))),0,IF(OR(NOT(ISERROR(MATCH("Ej statsstøtte",B425,0))),NOT(ISERROR(MATCH(B425,AI435:AI437,0)))),E429,IF(AND(D430=0,C430=0),X429,IF(AND(D430&gt;0,C430=0),V429,IF(AND(D430&gt;0,C430&gt;0,V429=0),0,IF(AND(W429&lt;&gt;0,W429&lt;V429),W429,V429))))))</f>
        <v>0</v>
      </c>
      <c r="Z429" s="184"/>
      <c r="AA429" s="182"/>
      <c r="AB429" s="182"/>
      <c r="AC429"/>
      <c r="AD429" t="s">
        <v>164</v>
      </c>
      <c r="AE429" s="84" t="str">
        <f>""</f>
        <v/>
      </c>
      <c r="AF429" t="s">
        <v>161</v>
      </c>
      <c r="AG429" s="84" t="str">
        <f>""</f>
        <v/>
      </c>
      <c r="AH429" s="184" t="str">
        <f>IF(NOT(ISERROR(MATCH("Selvfinansieret",B416,0))),"",IF(NOT(ISERROR(MATCH(B416,{"ABER"},0))),AE429,IF(NOT(ISERROR(MATCH(B416,{"GBER"},0))),AF429,IF(NOT(ISERROR(MATCH(B416,{"FIBER"},0))),AG429,IF(NOT(ISERROR(MATCH(B416,{"Ej statsstøtte"},0))),AD429,"")))))</f>
        <v/>
      </c>
      <c r="AI429" s="41" t="s">
        <v>185</v>
      </c>
    </row>
    <row r="430" spans="1:36" s="24" customFormat="1" ht="15">
      <c r="A430" s="169" t="s">
        <v>151</v>
      </c>
      <c r="B430" s="247">
        <f>B429</f>
        <v>0</v>
      </c>
      <c r="C430" s="281"/>
      <c r="D430" s="274"/>
      <c r="E430" s="247">
        <f>SUM(B420+B421+B422+B423-B424-B425+B426)</f>
        <v>0</v>
      </c>
      <c r="F430" s="187"/>
      <c r="G430" s="166"/>
      <c r="H430" s="166"/>
      <c r="I430" s="166"/>
      <c r="J430" s="166"/>
      <c r="K430" s="166"/>
      <c r="L430" s="166"/>
      <c r="M430" s="166"/>
      <c r="N430" s="166"/>
      <c r="O430" s="166"/>
      <c r="P430" s="44"/>
      <c r="Q430"/>
      <c r="R430"/>
      <c r="S430"/>
      <c r="T430"/>
      <c r="U430"/>
      <c r="V430"/>
      <c r="W430"/>
      <c r="X430"/>
      <c r="Y430" s="184"/>
      <c r="Z430" s="184"/>
      <c r="AA430" s="78"/>
      <c r="AB430" s="183"/>
      <c r="AC430" s="41"/>
      <c r="AD430" t="s">
        <v>174</v>
      </c>
      <c r="AE430" s="5" t="str">
        <f>""</f>
        <v/>
      </c>
      <c r="AF430" s="84" t="s">
        <v>173</v>
      </c>
      <c r="AG430" s="84" t="str">
        <f>""</f>
        <v/>
      </c>
      <c r="AH430" s="184" t="str">
        <f>IF(NOT(ISERROR(MATCH("Selvfinansieret",B416,0))),"",IF(NOT(ISERROR(MATCH(B416,{"ABER"},0))),AE430,IF(NOT(ISERROR(MATCH(B416,{"GBER"},0))),AF430,IF(NOT(ISERROR(MATCH(B416,{"FIBER"},0))),AG430,IF(NOT(ISERROR(MATCH(B416,{"Ej statsstøtte"},0))),AD430,"")))))</f>
        <v/>
      </c>
      <c r="AI430" t="s">
        <v>212</v>
      </c>
      <c r="AJ430" s="5"/>
    </row>
    <row r="431" spans="1:36" s="24" customFormat="1" ht="15">
      <c r="A431" s="209"/>
      <c r="B431" s="210"/>
      <c r="C431" s="210"/>
      <c r="D431" s="210"/>
      <c r="E431" s="203"/>
      <c r="F431" s="165"/>
      <c r="G431" s="166"/>
      <c r="H431" s="166"/>
      <c r="I431" s="166"/>
      <c r="J431" s="166"/>
      <c r="K431" s="166"/>
      <c r="L431" s="166"/>
      <c r="M431" s="166"/>
      <c r="N431" s="166"/>
      <c r="O431" s="166"/>
      <c r="P431" s="44"/>
      <c r="Q431"/>
      <c r="R431"/>
      <c r="S431"/>
      <c r="T431"/>
      <c r="U431"/>
      <c r="V431"/>
      <c r="W431"/>
      <c r="X431"/>
      <c r="Y431" s="184"/>
      <c r="Z431" s="184"/>
      <c r="AA431" s="184"/>
      <c r="AD431" t="s">
        <v>187</v>
      </c>
      <c r="AE431" s="24" t="str">
        <f>""</f>
        <v/>
      </c>
      <c r="AF431" s="24" t="str">
        <f>""</f>
        <v/>
      </c>
      <c r="AG431" s="84" t="str">
        <f>""</f>
        <v/>
      </c>
      <c r="AH431" s="184" t="str">
        <f>IF(NOT(ISERROR(MATCH("Selvfinansieret",B416,0))),"",IF(NOT(ISERROR(MATCH(B416,{"ABER"},0))),AE431,IF(NOT(ISERROR(MATCH(B416,{"GBER"},0))),AF431,IF(NOT(ISERROR(MATCH(B416,{"FIBER"},0))),AG431,IF(NOT(ISERROR(MATCH(B416,{"Ej statsstøtte"},0))),AD431,"")))))</f>
        <v/>
      </c>
    </row>
    <row r="432" spans="1:36" s="24" customFormat="1" ht="15">
      <c r="A432" s="163"/>
      <c r="B432" s="164"/>
      <c r="C432" s="164"/>
      <c r="D432" s="164"/>
      <c r="E432" s="192" t="s">
        <v>183</v>
      </c>
      <c r="F432" s="193" t="str">
        <f>F417</f>
        <v/>
      </c>
      <c r="G432" s="165"/>
      <c r="H432" s="166"/>
      <c r="I432" s="166"/>
      <c r="J432" s="166"/>
      <c r="K432" s="166"/>
      <c r="L432" s="166"/>
      <c r="M432" s="166"/>
      <c r="N432" s="166"/>
      <c r="O432" s="166"/>
      <c r="P432" s="166"/>
      <c r="Q432" s="44"/>
      <c r="R432"/>
      <c r="S432"/>
      <c r="T432"/>
      <c r="U432"/>
      <c r="V432"/>
      <c r="W432"/>
      <c r="X432"/>
      <c r="Y432"/>
      <c r="Z432" s="184"/>
      <c r="AA432" s="5"/>
      <c r="AB432" s="5"/>
      <c r="AC432" s="5"/>
    </row>
    <row r="433" spans="1:36" s="24" customFormat="1" ht="30">
      <c r="A433" s="163"/>
      <c r="B433" s="164"/>
      <c r="C433" s="164"/>
      <c r="D433" s="164"/>
      <c r="E433" s="244" t="s">
        <v>215</v>
      </c>
      <c r="F433" s="193" t="str">
        <f>IFERROR(B429/E429,"")</f>
        <v/>
      </c>
      <c r="G433" s="165"/>
      <c r="H433" s="166"/>
      <c r="I433" s="166"/>
      <c r="J433" s="166"/>
      <c r="K433" s="166"/>
      <c r="L433" s="166"/>
      <c r="M433" s="166"/>
      <c r="N433" s="166"/>
      <c r="O433" s="166"/>
      <c r="P433" s="166"/>
      <c r="Q433" s="44"/>
      <c r="R433"/>
      <c r="S433"/>
      <c r="T433"/>
      <c r="U433"/>
      <c r="V433"/>
      <c r="W433"/>
      <c r="X433"/>
      <c r="Y433"/>
      <c r="Z433" s="184"/>
      <c r="AA433" s="5"/>
      <c r="AB433" s="5"/>
      <c r="AC433" s="5"/>
    </row>
    <row r="434" spans="1:36" ht="15">
      <c r="A434" s="34"/>
      <c r="B434" s="35"/>
      <c r="C434" s="35"/>
      <c r="D434" s="35"/>
      <c r="E434" s="36" t="s">
        <v>69</v>
      </c>
      <c r="F434" s="99">
        <f>IF(NOT(ISERROR(MATCH("Ej statsstøtte",B416,0))),0,IFERROR(E428/E427,0))</f>
        <v>0</v>
      </c>
      <c r="G434" s="242"/>
      <c r="H434" s="4"/>
      <c r="I434" s="4"/>
      <c r="J434" s="4"/>
      <c r="K434" s="4"/>
      <c r="L434" s="4"/>
      <c r="M434" s="4"/>
      <c r="N434" s="4"/>
      <c r="O434" s="4"/>
      <c r="P434" s="4"/>
      <c r="R434"/>
      <c r="S434"/>
      <c r="T434"/>
      <c r="U434"/>
      <c r="W434"/>
      <c r="Y434"/>
    </row>
    <row r="435" spans="1:36" ht="15">
      <c r="A435" s="74" t="s">
        <v>79</v>
      </c>
      <c r="B435" s="75">
        <f>IFERROR(E429/$E$15,0)</f>
        <v>0</v>
      </c>
      <c r="C435" s="35"/>
      <c r="D435" s="35"/>
      <c r="E435" s="50" t="s">
        <v>70</v>
      </c>
      <c r="F435" s="99">
        <f>IFERROR(E428/E420,0)</f>
        <v>0</v>
      </c>
      <c r="H435" s="4"/>
      <c r="I435" s="4"/>
      <c r="J435" s="4"/>
      <c r="K435" s="4"/>
      <c r="L435" s="4"/>
      <c r="M435" s="4"/>
      <c r="N435" s="4"/>
      <c r="O435" s="4"/>
      <c r="P435" s="4"/>
      <c r="R435"/>
      <c r="S435"/>
      <c r="T435"/>
      <c r="U435"/>
      <c r="W435"/>
      <c r="Y435"/>
    </row>
    <row r="436" spans="1:36" ht="15">
      <c r="A436" s="73"/>
      <c r="B436" s="76"/>
      <c r="E436" s="50"/>
      <c r="H436" s="4"/>
      <c r="I436" s="4"/>
      <c r="J436" s="4"/>
      <c r="K436" s="4"/>
      <c r="L436" s="4"/>
      <c r="M436" s="4"/>
      <c r="N436" s="4"/>
      <c r="O436" s="4"/>
      <c r="P436" s="4"/>
      <c r="R436"/>
      <c r="S436"/>
      <c r="T436"/>
      <c r="U436"/>
      <c r="W436"/>
      <c r="Y436"/>
      <c r="AD436"/>
    </row>
    <row r="437" spans="1:36" ht="15">
      <c r="A437" s="29" t="s">
        <v>34</v>
      </c>
      <c r="B437" s="1"/>
      <c r="C437" s="206" t="s">
        <v>66</v>
      </c>
      <c r="D437" s="206"/>
      <c r="E437" s="30" t="s">
        <v>37</v>
      </c>
      <c r="F437" s="204" t="s">
        <v>68</v>
      </c>
      <c r="G437" s="184"/>
      <c r="H437" s="205"/>
      <c r="I437" s="207"/>
      <c r="J437" s="184"/>
      <c r="K437" s="184"/>
      <c r="L437" s="184"/>
      <c r="M437" s="184"/>
      <c r="R437" s="48"/>
      <c r="S437" s="79"/>
      <c r="T437" s="183"/>
      <c r="W437" s="5"/>
      <c r="X437" s="83"/>
      <c r="AA437" s="184" t="str">
        <f>IF(NOT(ISERROR(MATCH("Selvfinansieret",B438,0))),"",IF(NOT(ISERROR(MATCH(B438,{"ABER"},0))),IF(X437=0,"",X437),IF(NOT(ISERROR(MATCH(B438,{"GEBER"},0))),IF(AG452=0,"",AG452),IF(NOT(ISERROR(MATCH(B438,{"FIBER"},0))),IF(Z437=0,"",Z437),""))))</f>
        <v/>
      </c>
      <c r="AF437" s="184"/>
    </row>
    <row r="438" spans="1:36" ht="15">
      <c r="A438" s="29" t="s">
        <v>207</v>
      </c>
      <c r="B438" s="31" t="s">
        <v>186</v>
      </c>
      <c r="C438" s="206"/>
      <c r="D438" s="206"/>
      <c r="E438" s="30" t="s">
        <v>177</v>
      </c>
      <c r="F438" s="31" t="str">
        <f>IF(ISBLANK($F$19),"Projektform skal vælges ved hovedansøger",$F$19)</f>
        <v>Projektform skal vælges ved hovedansøger</v>
      </c>
      <c r="G438" s="184"/>
      <c r="H438" s="205"/>
      <c r="I438" s="207"/>
      <c r="J438" s="184"/>
      <c r="K438" s="184"/>
      <c r="L438" s="184"/>
      <c r="M438" s="184"/>
      <c r="R438" s="48"/>
      <c r="S438" s="79"/>
      <c r="T438" s="83"/>
      <c r="W438" s="5"/>
      <c r="X438" s="83"/>
      <c r="Y438" s="84"/>
      <c r="AA438" s="184"/>
      <c r="AF438" s="184"/>
    </row>
    <row r="439" spans="1:36" ht="30">
      <c r="A439" s="30" t="s">
        <v>35</v>
      </c>
      <c r="B439" s="31" t="s">
        <v>170</v>
      </c>
      <c r="C439" s="30"/>
      <c r="D439" s="30"/>
      <c r="E439" s="217" t="s">
        <v>36</v>
      </c>
      <c r="F439" s="218" t="str">
        <f>IFERROR(IF(NOT(ISERROR(MATCH(B438,{"ABER"},0))),INDEX(ABER_Tilskudsprocent_liste[#All],MATCH(B439,ABER_Tilskudsprocent_liste[[#All],[Typer af projekter og aktiviteter/ virksomhedsstørrelse]],0),MATCH(AA441,ABER_Tilskudsprocent_liste[#Headers],0)),IF(NOT(ISERROR(MATCH(B438,{"GBER"},0))),INDEX(GEBER_Tilskudsprocent_liste[#All],MATCH(B439,GEBER_Tilskudsprocent_liste[[#All],[Typer af projekter og aktiviteter/ virksomhedsstørrelse]],0),MATCH(AA441,GEBER_Tilskudsprocent_liste[#Headers],0)),IF(NOT(ISERROR(MATCH(B438,{"FIBER"},0))),INDEX(FIBER_Tilskudsprocent_liste[#All],MATCH(B439,FIBER_Tilskudsprocent_liste[[#All],[Typer af projekter og aktiviteter/ virksomhedsstørrelse]],0),MATCH(AA441,FIBER_Tilskudsprocent_liste[#Headers],0)),""))),"")</f>
        <v/>
      </c>
      <c r="G439" s="217" t="s">
        <v>213</v>
      </c>
      <c r="H439" s="249" t="s">
        <v>218</v>
      </c>
      <c r="I439" s="250"/>
      <c r="J439" s="251" t="s">
        <v>221</v>
      </c>
      <c r="K439" s="251"/>
      <c r="L439" s="184"/>
      <c r="M439" s="184"/>
      <c r="R439" s="49"/>
      <c r="S439" s="80"/>
      <c r="T439" s="83"/>
      <c r="W439" s="5"/>
      <c r="X439" s="186"/>
      <c r="AB439" s="83"/>
      <c r="AF439" s="184"/>
    </row>
    <row r="440" spans="1:36" ht="15">
      <c r="A440" s="29"/>
      <c r="B440" s="30"/>
      <c r="C440" s="30"/>
      <c r="D440" s="30"/>
      <c r="E440" s="217"/>
      <c r="F440" s="255" t="str">
        <f>IFERROR(IF(NOT(ISERROR(MATCH(B438,{"ABER"},0))),INDEX(ABER_Tilskudsprocent_liste[#All],MATCH(B439,ABER_Tilskudsprocent_liste[[#All],[Typer af projekter og aktiviteter/ virksomhedsstørrelse]],0),MATCH(AA441,ABER_Tilskudsprocent_liste[#Headers],0)),IF(NOT(ISERROR(MATCH(B438,{"GBER"},0))),INDEX(GEBER_Tilskudsprocent_liste[#All],MATCH(B439,GEBER_Tilskudsprocent_liste[[#All],[Typer af projekter og aktiviteter/ virksomhedsstørrelse]],0),MATCH(AA441,GEBER_Tilskudsprocent_liste[#Headers],0)),IF(NOT(ISERROR(MATCH(B438,{"FIBER"},0))),INDEX(FIBER_Tilskudsprocent_liste[#All],MATCH(B439,FIBER_Tilskudsprocent_liste[[#All],[Typer af projekter og aktiviteter/ virksomhedsstørrelse]],0),MATCH(AA441,FIBER_Tilskudsprocent_liste[#Headers],0)),""))),"")</f>
        <v/>
      </c>
      <c r="G440" s="252"/>
      <c r="H440" s="251" t="str">
        <f>IFERROR(IF(E451*(1-F440)-C452&lt;0,F440-((E451*F440+C452)-E451)/E451,""),"")</f>
        <v/>
      </c>
      <c r="I440" s="251" t="str">
        <f>IFERROR(IF(D452&lt;&gt;0,IF(D452=E451,0,IF(C452&gt;0,(F440-D452/E451)-H440,"HA")),IF(E451*(1-F440)-C452&lt;0,((F440-((E451*F440+C452+D452)-E451)/E451)),"")),"")</f>
        <v/>
      </c>
      <c r="J440" s="253" t="e">
        <f>I440-H441</f>
        <v>#VALUE!</v>
      </c>
      <c r="K440" s="251"/>
      <c r="L440" s="184"/>
      <c r="M440" s="184"/>
      <c r="R440" s="49"/>
      <c r="S440" s="80"/>
      <c r="T440" s="83"/>
      <c r="U440" s="41" t="s">
        <v>220</v>
      </c>
      <c r="V440" t="s">
        <v>219</v>
      </c>
      <c r="W440" s="184" t="s">
        <v>217</v>
      </c>
      <c r="X440" s="184" t="s">
        <v>216</v>
      </c>
      <c r="Y440" s="184" t="s">
        <v>182</v>
      </c>
      <c r="AA440" s="42" t="s">
        <v>179</v>
      </c>
      <c r="AB440" s="46" t="s">
        <v>177</v>
      </c>
      <c r="AC440"/>
    </row>
    <row r="441" spans="1:36" ht="15.75" thickBot="1">
      <c r="A441" s="37"/>
      <c r="B441" s="27" t="s">
        <v>85</v>
      </c>
      <c r="C441" s="27" t="s">
        <v>208</v>
      </c>
      <c r="D441" s="27" t="s">
        <v>214</v>
      </c>
      <c r="E441" s="27" t="s">
        <v>0</v>
      </c>
      <c r="F441" s="28" t="s">
        <v>13</v>
      </c>
      <c r="G441" s="208"/>
      <c r="H441" s="254" t="e">
        <f>(F440-D452/E451)</f>
        <v>#VALUE!</v>
      </c>
      <c r="I441" s="252"/>
      <c r="J441" s="208"/>
      <c r="K441" s="252"/>
      <c r="L441" s="208"/>
      <c r="M441" s="208"/>
      <c r="N441" s="4"/>
      <c r="O441" s="4"/>
      <c r="P441" s="189"/>
      <c r="Q441" s="42"/>
      <c r="R441" s="81"/>
      <c r="S441" s="41"/>
      <c r="T441" s="41"/>
      <c r="U441"/>
      <c r="V441" s="5"/>
      <c r="W441" s="184"/>
      <c r="X441" s="184"/>
      <c r="Z441" s="83"/>
      <c r="AA441" s="40" t="str">
        <f>CONCATENATE(F437," - ",AB441)</f>
        <v>Mellemstor virksomhed - Projektform skal vælges ved hovedansøger</v>
      </c>
      <c r="AB441" t="str">
        <f>F438</f>
        <v>Projektform skal vælges ved hovedansøger</v>
      </c>
      <c r="AC441"/>
    </row>
    <row r="442" spans="1:36" ht="15" customHeight="1">
      <c r="A442" s="5" t="s">
        <v>82</v>
      </c>
      <c r="B442" s="196">
        <f>IFERROR(IF(E442=0,0,Y442),0)</f>
        <v>0</v>
      </c>
      <c r="C442" s="196">
        <f t="shared" ref="C442:C448" si="58">IFERROR(E442-B442,0)</f>
        <v>0</v>
      </c>
      <c r="D442" s="196"/>
      <c r="E442" s="215"/>
      <c r="F442" s="32"/>
      <c r="G442" s="283"/>
      <c r="H442" s="284"/>
      <c r="I442" s="284"/>
      <c r="J442" s="284"/>
      <c r="K442" s="284"/>
      <c r="L442" s="284"/>
      <c r="M442" s="284"/>
      <c r="N442" s="284"/>
      <c r="O442" s="285"/>
      <c r="P442" s="190"/>
      <c r="Q442" s="45"/>
      <c r="R442" s="78"/>
      <c r="S442" s="41"/>
      <c r="T442" s="41"/>
      <c r="U442" s="41" t="e">
        <f>((F440-((E451*F440+C452)-E451)/E451))*E442</f>
        <v>#VALUE!</v>
      </c>
      <c r="V442" t="e">
        <f>H441*E442</f>
        <v>#VALUE!</v>
      </c>
      <c r="W442" s="5">
        <f>IFERROR(IF(E442=0,0,E442*H440),0)</f>
        <v>0</v>
      </c>
      <c r="X442" s="184">
        <f>IF(E442=0,0,E442*F439)</f>
        <v>0</v>
      </c>
      <c r="Y442" s="184">
        <f>IF(NOT(ISERROR(MATCH("Selvfinansieret",B438,0))),0,IF(OR(NOT(ISERROR(MATCH("Ej statsstøtte",B438,0))),NOT(ISERROR(MATCH(B438,AI448:AI450,0)))),E442,IF(AND(D452=0,C452=0),X442,IF(AND(D452&gt;0,C452=0),V442,IF(AND(D452&gt;0,C452&gt;0,V442=0),0,IF(AND(W442&lt;&gt;0,W442&lt;V442),W442,V442))))))</f>
        <v>0</v>
      </c>
      <c r="AA442" s="40"/>
      <c r="AB442" s="41"/>
      <c r="AC442"/>
      <c r="AE442" s="292" t="s">
        <v>178</v>
      </c>
      <c r="AF442" s="292"/>
      <c r="AG442" s="292"/>
    </row>
    <row r="443" spans="1:36" ht="15">
      <c r="A443" s="5" t="s">
        <v>3</v>
      </c>
      <c r="B443" s="196">
        <f t="shared" ref="B443:B448" si="59">IFERROR(IF(E443=0,0,Y443),0)</f>
        <v>0</v>
      </c>
      <c r="C443" s="196">
        <f t="shared" si="58"/>
        <v>0</v>
      </c>
      <c r="D443" s="196"/>
      <c r="E443" s="215"/>
      <c r="F443" s="95"/>
      <c r="G443" s="286"/>
      <c r="H443" s="287"/>
      <c r="I443" s="287"/>
      <c r="J443" s="287"/>
      <c r="K443" s="287"/>
      <c r="L443" s="287"/>
      <c r="M443" s="287"/>
      <c r="N443" s="287"/>
      <c r="O443" s="288"/>
      <c r="P443" s="190"/>
      <c r="Q443" s="78"/>
      <c r="R443" s="82"/>
      <c r="S443" s="43"/>
      <c r="T443" s="41"/>
      <c r="U443" s="41" t="e">
        <f>((F440-((E451*F440+C452+D452)-E451)/E451))*E443</f>
        <v>#VALUE!</v>
      </c>
      <c r="V443" t="e">
        <f>H441*E443</f>
        <v>#VALUE!</v>
      </c>
      <c r="W443" s="5">
        <f>IFERROR(IF(E443=0,0,E443*H440),0)</f>
        <v>0</v>
      </c>
      <c r="X443" s="184">
        <f>IF(E443=0,0,E443*F439)</f>
        <v>0</v>
      </c>
      <c r="Y443" s="184">
        <f>IF(NOT(ISERROR(MATCH("Selvfinansieret",B439,0))),0,IF(OR(NOT(ISERROR(MATCH("Ej statsstøtte",B439,0))),NOT(ISERROR(MATCH(B439,AI449:AI451,0)))),E443,IF(AND(D452=0,C452=0),X443,IF(AND(D452&gt;0,C452=0),V443,IF(AND(D452&gt;0,C452&gt;0,V443=0),0,IF(AND(W443&lt;&gt;0,W443&lt;V443),W443,V443))))))</f>
        <v>0</v>
      </c>
      <c r="AA443" s="40"/>
      <c r="AB443" s="41"/>
      <c r="AC443"/>
    </row>
    <row r="444" spans="1:36" ht="15">
      <c r="A444" s="5" t="s">
        <v>84</v>
      </c>
      <c r="B444" s="196">
        <f t="shared" si="59"/>
        <v>0</v>
      </c>
      <c r="C444" s="196">
        <f t="shared" si="58"/>
        <v>0</v>
      </c>
      <c r="D444" s="196"/>
      <c r="E444" s="215"/>
      <c r="F444" s="95"/>
      <c r="G444" s="286"/>
      <c r="H444" s="287"/>
      <c r="I444" s="287"/>
      <c r="J444" s="287"/>
      <c r="K444" s="287"/>
      <c r="L444" s="287"/>
      <c r="M444" s="287"/>
      <c r="N444" s="287"/>
      <c r="O444" s="288"/>
      <c r="P444" s="190"/>
      <c r="Q444" s="78"/>
      <c r="R444" s="82"/>
      <c r="S444" s="43"/>
      <c r="T444" s="41"/>
      <c r="U444" s="41" t="e">
        <f>((F440-((E451*F440+C452+D452)-E451)/E451))*E444</f>
        <v>#VALUE!</v>
      </c>
      <c r="V444" t="e">
        <f>H441*E444</f>
        <v>#VALUE!</v>
      </c>
      <c r="W444" s="5">
        <f>IFERROR(IF(E444=0,0,E444*H440),0)</f>
        <v>0</v>
      </c>
      <c r="X444" s="184">
        <f>IF(E444=0,0,E444*F439)</f>
        <v>0</v>
      </c>
      <c r="Y444" s="184">
        <f>IF(NOT(ISERROR(MATCH("Selvfinansieret",B440,0))),0,IF(OR(NOT(ISERROR(MATCH("Ej statsstøtte",B440,0))),NOT(ISERROR(MATCH(B440,AI450:AI452,0)))),E444,IF(AND(D452=0,C452=0),X444,IF(AND(D452&gt;0,C452=0),V444,IF(AND(D452&gt;0,C452&gt;0,V444=0),0,IF(AND(W444&lt;&gt;0,W444&lt;V444),W444,V444))))))</f>
        <v>0</v>
      </c>
      <c r="AA444" s="40"/>
      <c r="AB444" s="41"/>
      <c r="AC444"/>
      <c r="AD444" s="50" t="s">
        <v>210</v>
      </c>
      <c r="AE444" s="50" t="s">
        <v>165</v>
      </c>
      <c r="AF444" s="50" t="s">
        <v>186</v>
      </c>
      <c r="AG444" s="50" t="s">
        <v>166</v>
      </c>
      <c r="AH444" s="50" t="s">
        <v>184</v>
      </c>
      <c r="AI444" s="50" t="s">
        <v>188</v>
      </c>
      <c r="AJ444" s="50" t="s">
        <v>211</v>
      </c>
    </row>
    <row r="445" spans="1:36" ht="15">
      <c r="A445" s="5" t="s">
        <v>46</v>
      </c>
      <c r="B445" s="196">
        <f t="shared" si="59"/>
        <v>0</v>
      </c>
      <c r="C445" s="196">
        <f t="shared" si="58"/>
        <v>0</v>
      </c>
      <c r="D445" s="196"/>
      <c r="E445" s="215"/>
      <c r="F445" s="95"/>
      <c r="G445" s="286"/>
      <c r="H445" s="287"/>
      <c r="I445" s="287"/>
      <c r="J445" s="287"/>
      <c r="K445" s="287"/>
      <c r="L445" s="287"/>
      <c r="M445" s="287"/>
      <c r="N445" s="287"/>
      <c r="O445" s="288"/>
      <c r="P445" s="191"/>
      <c r="Q445" s="78"/>
      <c r="R445" s="82"/>
      <c r="S445" s="43"/>
      <c r="T445" s="41"/>
      <c r="U445" s="41" t="e">
        <f>((F440-((E451*F440+C452+D452)-E451)/E451))*E445</f>
        <v>#VALUE!</v>
      </c>
      <c r="V445" t="e">
        <f>H441*E445</f>
        <v>#VALUE!</v>
      </c>
      <c r="W445" s="5">
        <f>IFERROR(IF(E445=0,0,E445*H440),0)</f>
        <v>0</v>
      </c>
      <c r="X445" s="184">
        <f>IF(E445=0,0,E445*F439)</f>
        <v>0</v>
      </c>
      <c r="Y445" s="184">
        <f>IF(NOT(ISERROR(MATCH("Selvfinansieret",B441,0))),0,IF(OR(NOT(ISERROR(MATCH("Ej statsstøtte",B441,0))),NOT(ISERROR(MATCH(B441,AI451:AI453,0)))),E445,IF(AND(D452=0,C452=0),X445,IF(AND(D452&gt;0,C452=0),V445,IF(AND(D452&gt;0,C452&gt;0,V445=0),0,IF(AND(W445&lt;&gt;0,W445&lt;V445),W445,V445))))))</f>
        <v>0</v>
      </c>
      <c r="AA445" t="s">
        <v>180</v>
      </c>
      <c r="AB445" t="s">
        <v>175</v>
      </c>
      <c r="AC445"/>
      <c r="AD445" t="s">
        <v>159</v>
      </c>
      <c r="AE445" t="s">
        <v>159</v>
      </c>
      <c r="AF445" t="s">
        <v>167</v>
      </c>
      <c r="AG445" s="181" t="s">
        <v>174</v>
      </c>
      <c r="AH445" s="184" t="str">
        <f>IF(NOT(ISERROR(MATCH("Selvfinansieret",B438,0))),"",IF(NOT(ISERROR(MATCH(B438,{"ABER"},0))),AE445,IF(NOT(ISERROR(MATCH(B438,{"GBER"},0))),AF445,IF(NOT(ISERROR(MATCH(B438,{"FIBER"},0))),AG445,IF(NOT(ISERROR(MATCH(B438,{"Ej statsstøtte"},0))),AD445,"")))))</f>
        <v>Grundforskning</v>
      </c>
      <c r="AI445" s="182" t="s">
        <v>165</v>
      </c>
    </row>
    <row r="446" spans="1:36" ht="15">
      <c r="A446" s="5" t="s">
        <v>2</v>
      </c>
      <c r="B446" s="196">
        <f t="shared" si="59"/>
        <v>0</v>
      </c>
      <c r="C446" s="196">
        <f t="shared" si="58"/>
        <v>0</v>
      </c>
      <c r="D446" s="196"/>
      <c r="E446" s="215"/>
      <c r="F446" s="95"/>
      <c r="G446" s="286"/>
      <c r="H446" s="287"/>
      <c r="I446" s="287"/>
      <c r="J446" s="287"/>
      <c r="K446" s="287"/>
      <c r="L446" s="287"/>
      <c r="M446" s="287"/>
      <c r="N446" s="287"/>
      <c r="O446" s="288"/>
      <c r="P446" s="191"/>
      <c r="Q446" s="78"/>
      <c r="R446" s="82"/>
      <c r="S446" s="43"/>
      <c r="T446" s="41"/>
      <c r="U446" s="41" t="e">
        <f>((F440-((E451*F440+C452+D452)-E451)/E451))*E446</f>
        <v>#VALUE!</v>
      </c>
      <c r="V446" t="e">
        <f>H441*E446</f>
        <v>#VALUE!</v>
      </c>
      <c r="W446" s="5">
        <f>IFERROR(IF(E446=0,0,E446*H440),0)</f>
        <v>0</v>
      </c>
      <c r="X446" s="184">
        <f>IF(E446=0,0,E446*F439)</f>
        <v>0</v>
      </c>
      <c r="Y446" s="184">
        <f>IF(NOT(ISERROR(MATCH("Selvfinansieret",B442,0))),0,IF(OR(NOT(ISERROR(MATCH("Ej statsstøtte",B442,0))),NOT(ISERROR(MATCH(B442,AI452:AI454,0)))),E446,IF(AND(D452=0,C452=0),X446,IF(AND(D452&gt;0,C452=0),V446,IF(AND(D452&gt;0,C452&gt;0,V446=0),0,IF(AND(W446&lt;&gt;0,W446&lt;V446),W446,V446))))))</f>
        <v>0</v>
      </c>
      <c r="AA446" t="s">
        <v>68</v>
      </c>
      <c r="AB446" t="s">
        <v>176</v>
      </c>
      <c r="AC446"/>
      <c r="AD446" t="s">
        <v>160</v>
      </c>
      <c r="AE446" t="s">
        <v>160</v>
      </c>
      <c r="AF446" t="s">
        <v>168</v>
      </c>
      <c r="AG446" s="181" t="s">
        <v>161</v>
      </c>
      <c r="AH446" s="184" t="str">
        <f>IF(NOT(ISERROR(MATCH("Selvfinansieret",B438,0))),"",IF(NOT(ISERROR(MATCH(B438,{"ABER"},0))),AE446,IF(NOT(ISERROR(MATCH(B438,{"GBER"},0))),AF446,IF(NOT(ISERROR(MATCH(B438,{"FIBER"},0))),AG446,IF(NOT(ISERROR(MATCH(B438,{"Ej statsstøtte"},0))),AD446,"")))))</f>
        <v>Industriel forskning</v>
      </c>
      <c r="AI446" s="183" t="s">
        <v>186</v>
      </c>
    </row>
    <row r="447" spans="1:36" ht="15">
      <c r="A447" s="5" t="s">
        <v>14</v>
      </c>
      <c r="B447" s="196">
        <f t="shared" si="59"/>
        <v>0</v>
      </c>
      <c r="C447" s="196">
        <f t="shared" si="58"/>
        <v>0</v>
      </c>
      <c r="D447" s="196"/>
      <c r="E447" s="215"/>
      <c r="F447" s="95"/>
      <c r="G447" s="286"/>
      <c r="H447" s="287"/>
      <c r="I447" s="287"/>
      <c r="J447" s="287"/>
      <c r="K447" s="287"/>
      <c r="L447" s="287"/>
      <c r="M447" s="287"/>
      <c r="N447" s="287"/>
      <c r="O447" s="288"/>
      <c r="P447" s="190"/>
      <c r="Q447" s="78"/>
      <c r="R447" s="82"/>
      <c r="S447" s="43"/>
      <c r="T447" s="41"/>
      <c r="U447" s="41" t="e">
        <f>((F440-((E451*F440+C452+D452)-E451)/E451))*E447</f>
        <v>#VALUE!</v>
      </c>
      <c r="V447" t="e">
        <f>H441*E447</f>
        <v>#VALUE!</v>
      </c>
      <c r="W447" s="5">
        <f>IFERROR(IF(E447=0,0,E447*H440),0)</f>
        <v>0</v>
      </c>
      <c r="X447" s="184">
        <f>IF(E447=0,0,E447*F439)</f>
        <v>0</v>
      </c>
      <c r="Y447" s="184">
        <f>IF(NOT(ISERROR(MATCH("Selvfinansieret",B443,0))),0,IF(OR(NOT(ISERROR(MATCH("Ej statsstøtte",B443,0))),NOT(ISERROR(MATCH(B443,AI453:AI455,0)))),E447,IF(AND(D452=0,C452=0),X447,IF(AND(D452&gt;0,C452=0),V447,IF(AND(D452&gt;0,C452&gt;0,V447=0),0,IF(AND(W447&lt;&gt;0,W447&lt;V447),W447,V447))))))</f>
        <v>0</v>
      </c>
      <c r="Z447" s="184"/>
      <c r="AA447" t="s">
        <v>181</v>
      </c>
      <c r="AB447"/>
      <c r="AC447"/>
      <c r="AD447" t="s">
        <v>161</v>
      </c>
      <c r="AE447" t="s">
        <v>161</v>
      </c>
      <c r="AF447" t="s">
        <v>169</v>
      </c>
      <c r="AG447" s="241" t="s">
        <v>187</v>
      </c>
      <c r="AH447" s="184" t="str">
        <f>IF(NOT(ISERROR(MATCH("Selvfinansieret",B438,0))),"",IF(NOT(ISERROR(MATCH(B438,{"ABER"},0))),AE447,IF(NOT(ISERROR(MATCH(B438,{"GBER"},0))),AF447,IF(NOT(ISERROR(MATCH(B438,{"FIBER"},0))),AG447,IF(NOT(ISERROR(MATCH(B438,{"Ej statsstøtte"},0))),AD447,"")))))</f>
        <v>Eksperimentel udvikling</v>
      </c>
      <c r="AI447" s="183" t="s">
        <v>166</v>
      </c>
    </row>
    <row r="448" spans="1:36" ht="15.75" thickBot="1">
      <c r="A448" s="26" t="s">
        <v>83</v>
      </c>
      <c r="B448" s="196">
        <f t="shared" si="59"/>
        <v>0</v>
      </c>
      <c r="C448" s="196">
        <f t="shared" si="58"/>
        <v>0</v>
      </c>
      <c r="D448" s="196"/>
      <c r="E448" s="216"/>
      <c r="F448" s="95"/>
      <c r="G448" s="287"/>
      <c r="H448" s="287"/>
      <c r="I448" s="287"/>
      <c r="J448" s="287"/>
      <c r="K448" s="287"/>
      <c r="L448" s="287"/>
      <c r="M448" s="287"/>
      <c r="N448" s="287"/>
      <c r="O448" s="288"/>
      <c r="P448" s="190"/>
      <c r="Q448" s="78"/>
      <c r="R448" s="82"/>
      <c r="S448" s="43"/>
      <c r="T448" s="41"/>
      <c r="U448" s="41" t="e">
        <f>((F440-((E451*F440+C452+D452)-E451)/E451))*E448</f>
        <v>#VALUE!</v>
      </c>
      <c r="V448" t="e">
        <f>H441*E448</f>
        <v>#VALUE!</v>
      </c>
      <c r="W448" s="5">
        <f>IFERROR(IF(E448=0,0,E448*H440),0)</f>
        <v>0</v>
      </c>
      <c r="X448" s="184">
        <f>IF(E448=0,0,E448*F439)</f>
        <v>0</v>
      </c>
      <c r="Y448" s="184">
        <f>IF(NOT(ISERROR(MATCH("Selvfinansieret",B444,0))),0,IF(OR(NOT(ISERROR(MATCH("Ej statsstøtte",B444,0))),NOT(ISERROR(MATCH(B444,AI454:AI456,0)))),E448,IF(AND(D452=0,C452=0),X448,IF(AND(D452&gt;0,C452=0),V448,IF(AND(D452&gt;0,C452&gt;0,V448=0),0,IF(AND(W448&lt;&gt;0,W448&lt;V448),W448,V448))))))</f>
        <v>0</v>
      </c>
      <c r="Z448" s="184"/>
      <c r="AA448" t="s">
        <v>87</v>
      </c>
      <c r="AB448"/>
      <c r="AC448"/>
      <c r="AD448" t="s">
        <v>162</v>
      </c>
      <c r="AE448" t="s">
        <v>162</v>
      </c>
      <c r="AF448" t="s">
        <v>170</v>
      </c>
      <c r="AG448" s="84" t="str">
        <f>""</f>
        <v/>
      </c>
      <c r="AH448" s="184" t="str">
        <f>IF(NOT(ISERROR(MATCH("Selvfinansieret",B438,0))),"",IF(NOT(ISERROR(MATCH(B438,{"ABER"},0))),AE448,IF(NOT(ISERROR(MATCH(B438,{"GBER"},0))),AF448,IF(NOT(ISERROR(MATCH(B438,{"FIBER"},0))),AG448,IF(NOT(ISERROR(MATCH(B438,{"Ej statsstøtte"},0))),AD448,"")))))</f>
        <v>Gennemførlighedsundersøgelser</v>
      </c>
      <c r="AI448" s="83" t="s">
        <v>126</v>
      </c>
    </row>
    <row r="449" spans="1:36" ht="15">
      <c r="A449" s="98" t="s">
        <v>31</v>
      </c>
      <c r="B449" s="200">
        <f>SUM(B442+B443+B444+B445-B446-B447+B448)</f>
        <v>0</v>
      </c>
      <c r="C449" s="197">
        <f>SUM(C442+C443+C444+C445-C446-C447+C448)</f>
        <v>0</v>
      </c>
      <c r="D449" s="197"/>
      <c r="E449" s="200">
        <f>SUM(B449:C449)</f>
        <v>0</v>
      </c>
      <c r="F449" s="97"/>
      <c r="G449" s="286"/>
      <c r="H449" s="287"/>
      <c r="I449" s="287"/>
      <c r="J449" s="287"/>
      <c r="K449" s="287"/>
      <c r="L449" s="287"/>
      <c r="M449" s="287"/>
      <c r="N449" s="287"/>
      <c r="O449" s="288"/>
      <c r="P449" s="44"/>
      <c r="R449"/>
      <c r="S449"/>
      <c r="T449"/>
      <c r="U449" s="41" t="e">
        <f>((F440-((E451*F440+C452+D452)-E451)/E451))*E449</f>
        <v>#VALUE!</v>
      </c>
      <c r="V449" t="e">
        <f>H441*E449</f>
        <v>#VALUE!</v>
      </c>
      <c r="W449" s="5">
        <f>IFERROR(IF(E449=0,0,E449*H440),0)</f>
        <v>0</v>
      </c>
      <c r="X449" s="184">
        <f>IF(E449=0,0,E449*F439)</f>
        <v>0</v>
      </c>
      <c r="Y449" s="184">
        <f>IF(NOT(ISERROR(MATCH("Selvfinansieret",B445,0))),0,IF(OR(NOT(ISERROR(MATCH("Ej statsstøtte",B445,0))),NOT(ISERROR(MATCH(B445,AI455:AI457,0)))),E449,IF(AND(D452=0,C452=0),X449,IF(AND(D452&gt;0,C452=0),V449,IF(AND(D452&gt;0,C452&gt;0,V449=0),0,IF(AND(W449&lt;&gt;0,W449&lt;V449),W449,V449))))))</f>
        <v>0</v>
      </c>
      <c r="Z449" s="184"/>
      <c r="AA449" t="s">
        <v>209</v>
      </c>
      <c r="AB449"/>
      <c r="AC449"/>
      <c r="AD449" t="s">
        <v>172</v>
      </c>
      <c r="AE449" t="s">
        <v>163</v>
      </c>
      <c r="AF449" t="s">
        <v>171</v>
      </c>
      <c r="AG449" s="84" t="str">
        <f>""</f>
        <v/>
      </c>
      <c r="AH449" s="184" t="str">
        <f>IF(NOT(ISERROR(MATCH("Selvfinansieret",B438,0))),"",IF(NOT(ISERROR(MATCH(B438,{"ABER"},0))),AE449,IF(NOT(ISERROR(MATCH(B438,{"GBER"},0))),AF449,IF(NOT(ISERROR(MATCH(B438,{"FIBER"},0))),AG449,IF(NOT(ISERROR(MATCH(B438,{"Ej statsstøtte"},0))),AD449,"")))))</f>
        <v>Uddannelse</v>
      </c>
      <c r="AI449" s="83" t="s">
        <v>127</v>
      </c>
    </row>
    <row r="450" spans="1:36" ht="15.75" thickBot="1">
      <c r="A450" s="33" t="s">
        <v>1</v>
      </c>
      <c r="B450" s="198">
        <f>IFERROR(IF(E450=0,0,Y450),0)</f>
        <v>0</v>
      </c>
      <c r="C450" s="196">
        <f>IFERROR(E450-B450,0)</f>
        <v>0</v>
      </c>
      <c r="D450" s="196"/>
      <c r="E450" s="216"/>
      <c r="F450" s="96"/>
      <c r="G450" s="286"/>
      <c r="H450" s="287"/>
      <c r="I450" s="287"/>
      <c r="J450" s="287"/>
      <c r="K450" s="287"/>
      <c r="L450" s="287"/>
      <c r="M450" s="287"/>
      <c r="N450" s="287"/>
      <c r="O450" s="288"/>
      <c r="P450" s="190"/>
      <c r="R450"/>
      <c r="S450"/>
      <c r="T450"/>
      <c r="U450" s="41" t="e">
        <f>((F440-((E451*F440+C452+D452)-E451)/E451))*E450</f>
        <v>#VALUE!</v>
      </c>
      <c r="V450" t="e">
        <f>H441*E450</f>
        <v>#VALUE!</v>
      </c>
      <c r="W450" s="5">
        <f>IFERROR(IF(E450=0,0,E450*H440),0)</f>
        <v>0</v>
      </c>
      <c r="X450" s="184">
        <f>IF(E450=0,0,E450*F439)</f>
        <v>0</v>
      </c>
      <c r="Y450" s="184">
        <f>IF(NOT(ISERROR(MATCH("Selvfinansieret",B446,0))),0,IF(OR(NOT(ISERROR(MATCH("Ej statsstøtte",B446,0))),NOT(ISERROR(MATCH(B446,AI456:AI458,0)))),E450,IF(AND(D452=0,C452=0),X450,IF(AND(D452&gt;0,C452=0),V450,IF(AND(D452&gt;0,C452&gt;0,V450=0),0,IF(AND(W450&lt;&gt;0,W450&lt;V450),W450,V450))))))</f>
        <v>0</v>
      </c>
      <c r="Z450" s="184"/>
      <c r="AA450" s="40"/>
      <c r="AB450" s="41"/>
      <c r="AC450"/>
      <c r="AD450" t="s">
        <v>163</v>
      </c>
      <c r="AE450" t="s">
        <v>164</v>
      </c>
      <c r="AF450" t="s">
        <v>172</v>
      </c>
      <c r="AG450" s="84" t="str">
        <f>""</f>
        <v/>
      </c>
      <c r="AH450" s="184" t="str">
        <f>IF(NOT(ISERROR(MATCH("Selvfinansieret",B438,0))),"",IF(NOT(ISERROR(MATCH(B438,{"ABER"},0))),AE450,IF(NOT(ISERROR(MATCH(B438,{"GBER"},0))),AF450,IF(NOT(ISERROR(MATCH(B438,{"FIBER"},0))),AG450,IF(NOT(ISERROR(MATCH(B438,{"Ej statsstøtte"},0))),AD450,"")))))</f>
        <v>Støtte til innovationsklynger</v>
      </c>
      <c r="AI450" s="83" t="s">
        <v>128</v>
      </c>
    </row>
    <row r="451" spans="1:36" ht="15.75" thickBot="1">
      <c r="A451" s="167" t="s">
        <v>0</v>
      </c>
      <c r="B451" s="248">
        <f>IF(B449+B450&lt;=0,0,B449+B450)</f>
        <v>0</v>
      </c>
      <c r="C451" s="248">
        <f>IF(C449+C450-C452&lt;=0,0,C449+C450-C452)</f>
        <v>0</v>
      </c>
      <c r="D451" s="276"/>
      <c r="E451" s="201">
        <f>SUM(E442+E443+E444+E445-E446-E447+E448)+E450</f>
        <v>0</v>
      </c>
      <c r="F451" s="168"/>
      <c r="G451" s="289"/>
      <c r="H451" s="290"/>
      <c r="I451" s="290"/>
      <c r="J451" s="290"/>
      <c r="K451" s="290"/>
      <c r="L451" s="290"/>
      <c r="M451" s="290"/>
      <c r="N451" s="290"/>
      <c r="O451" s="291"/>
      <c r="P451" s="44"/>
      <c r="R451"/>
      <c r="S451"/>
      <c r="T451"/>
      <c r="U451" s="41" t="e">
        <f>((F440-((E451*F440+C452+D452)-E451)/E451))*E451</f>
        <v>#VALUE!</v>
      </c>
      <c r="V451" t="e">
        <f>H441*E451</f>
        <v>#VALUE!</v>
      </c>
      <c r="W451" s="5">
        <f>IFERROR(IF(E451=0,0,E451*H440),0)</f>
        <v>0</v>
      </c>
      <c r="Y451" s="184">
        <f>IF(NOT(ISERROR(MATCH("Selvfinansieret",B447,0))),0,IF(OR(NOT(ISERROR(MATCH("Ej statsstøtte",B447,0))),NOT(ISERROR(MATCH(B447,AI457:AI459,0)))),E451,IF(AND(D452=0,C452=0),X451,IF(AND(D452&gt;0,C452=0),V451,IF(AND(D452&gt;0,C452&gt;0,V451=0),0,IF(AND(W451&lt;&gt;0,W451&lt;V451),W451,V451))))))</f>
        <v>0</v>
      </c>
      <c r="Z451" s="184"/>
      <c r="AA451" s="182"/>
      <c r="AB451" s="182"/>
      <c r="AC451"/>
      <c r="AD451" t="s">
        <v>164</v>
      </c>
      <c r="AE451" s="84" t="str">
        <f>""</f>
        <v/>
      </c>
      <c r="AF451" t="s">
        <v>161</v>
      </c>
      <c r="AG451" s="84" t="str">
        <f>""</f>
        <v/>
      </c>
      <c r="AH451" s="184" t="str">
        <f>IF(NOT(ISERROR(MATCH("Selvfinansieret",B438,0))),"",IF(NOT(ISERROR(MATCH(B438,{"ABER"},0))),AE451,IF(NOT(ISERROR(MATCH(B438,{"GBER"},0))),AF451,IF(NOT(ISERROR(MATCH(B438,{"FIBER"},0))),AG451,IF(NOT(ISERROR(MATCH(B438,{"Ej statsstøtte"},0))),AD451,"")))))</f>
        <v>Konsulentbistand</v>
      </c>
      <c r="AI451" s="41" t="s">
        <v>185</v>
      </c>
    </row>
    <row r="452" spans="1:36" s="24" customFormat="1" ht="15">
      <c r="A452" s="169" t="s">
        <v>151</v>
      </c>
      <c r="B452" s="247">
        <f>B451</f>
        <v>0</v>
      </c>
      <c r="C452" s="282"/>
      <c r="D452" s="274"/>
      <c r="E452" s="247">
        <f>SUM(B442+B443+B444+B445-B446-B447+B448)</f>
        <v>0</v>
      </c>
      <c r="F452" s="187"/>
      <c r="G452" s="166"/>
      <c r="H452" s="166"/>
      <c r="I452" s="166"/>
      <c r="J452" s="166"/>
      <c r="K452" s="166"/>
      <c r="L452" s="166"/>
      <c r="M452" s="166"/>
      <c r="N452" s="166"/>
      <c r="O452" s="166"/>
      <c r="P452" s="44"/>
      <c r="Q452"/>
      <c r="R452"/>
      <c r="S452"/>
      <c r="T452"/>
      <c r="U452"/>
      <c r="V452"/>
      <c r="W452"/>
      <c r="X452"/>
      <c r="Y452" s="184"/>
      <c r="Z452" s="184"/>
      <c r="AA452" s="78"/>
      <c r="AB452" s="183"/>
      <c r="AC452" s="41"/>
      <c r="AD452" t="s">
        <v>174</v>
      </c>
      <c r="AE452" s="5" t="str">
        <f>""</f>
        <v/>
      </c>
      <c r="AF452" s="84" t="s">
        <v>173</v>
      </c>
      <c r="AG452" s="84" t="str">
        <f>""</f>
        <v/>
      </c>
      <c r="AH452" s="184" t="str">
        <f>IF(NOT(ISERROR(MATCH("Selvfinansieret",B438,0))),"",IF(NOT(ISERROR(MATCH(B438,{"ABER"},0))),AE452,IF(NOT(ISERROR(MATCH(B438,{"GBER"},0))),AF452,IF(NOT(ISERROR(MATCH(B438,{"FIBER"},0))),AG452,IF(NOT(ISERROR(MATCH(B438,{"Ej statsstøtte"},0))),AD452,"")))))</f>
        <v>Deltagelse i messer</v>
      </c>
      <c r="AI452" t="s">
        <v>212</v>
      </c>
      <c r="AJ452" s="5"/>
    </row>
    <row r="453" spans="1:36" s="24" customFormat="1" ht="15">
      <c r="A453" s="209"/>
      <c r="B453" s="210"/>
      <c r="C453" s="210"/>
      <c r="D453" s="210"/>
      <c r="E453" s="203"/>
      <c r="F453" s="165"/>
      <c r="G453" s="166"/>
      <c r="H453" s="166"/>
      <c r="I453" s="166"/>
      <c r="J453" s="166"/>
      <c r="K453" s="166"/>
      <c r="L453" s="166"/>
      <c r="M453" s="166"/>
      <c r="N453" s="166"/>
      <c r="O453" s="166"/>
      <c r="P453" s="44"/>
      <c r="Q453"/>
      <c r="R453"/>
      <c r="S453"/>
      <c r="T453"/>
      <c r="U453"/>
      <c r="V453"/>
      <c r="W453"/>
      <c r="X453"/>
      <c r="Y453" s="184"/>
      <c r="Z453" s="184"/>
      <c r="AA453" s="184"/>
      <c r="AD453" t="s">
        <v>187</v>
      </c>
      <c r="AE453" s="24" t="str">
        <f>""</f>
        <v/>
      </c>
      <c r="AF453" s="24" t="str">
        <f>""</f>
        <v/>
      </c>
      <c r="AG453" s="84" t="str">
        <f>""</f>
        <v/>
      </c>
      <c r="AH453" s="184" t="str">
        <f>IF(NOT(ISERROR(MATCH("Selvfinansieret",B438,0))),"",IF(NOT(ISERROR(MATCH(B438,{"ABER"},0))),AE453,IF(NOT(ISERROR(MATCH(B438,{"GBER"},0))),AF453,IF(NOT(ISERROR(MATCH(B438,{"FIBER"},0))),AG453,IF(NOT(ISERROR(MATCH(B438,{"Ej statsstøtte"},0))),AD453,"")))))</f>
        <v/>
      </c>
    </row>
    <row r="454" spans="1:36" s="24" customFormat="1" ht="15">
      <c r="A454" s="163"/>
      <c r="B454" s="164"/>
      <c r="C454" s="164"/>
      <c r="D454" s="164"/>
      <c r="E454" s="192" t="s">
        <v>183</v>
      </c>
      <c r="F454" s="193" t="str">
        <f>F439</f>
        <v/>
      </c>
      <c r="G454" s="165"/>
      <c r="H454" s="166"/>
      <c r="I454" s="166"/>
      <c r="J454" s="166"/>
      <c r="K454" s="166"/>
      <c r="L454" s="166"/>
      <c r="M454" s="166"/>
      <c r="N454" s="166"/>
      <c r="O454" s="166"/>
      <c r="P454" s="166"/>
      <c r="Q454" s="44"/>
      <c r="R454"/>
      <c r="S454"/>
      <c r="T454"/>
      <c r="U454"/>
      <c r="V454"/>
      <c r="W454"/>
      <c r="X454"/>
      <c r="Y454"/>
      <c r="Z454" s="184"/>
      <c r="AA454" s="5"/>
      <c r="AB454" s="5"/>
      <c r="AC454" s="5"/>
    </row>
    <row r="455" spans="1:36" s="24" customFormat="1" ht="30">
      <c r="A455" s="163"/>
      <c r="B455" s="164"/>
      <c r="C455" s="164"/>
      <c r="D455" s="164"/>
      <c r="E455" s="244" t="s">
        <v>215</v>
      </c>
      <c r="F455" s="193" t="str">
        <f>IFERROR(B451/E451,"")</f>
        <v/>
      </c>
      <c r="G455" s="165"/>
      <c r="H455" s="166"/>
      <c r="I455" s="166"/>
      <c r="J455" s="166"/>
      <c r="K455" s="166"/>
      <c r="L455" s="166"/>
      <c r="M455" s="166"/>
      <c r="N455" s="166"/>
      <c r="O455" s="166"/>
      <c r="P455" s="166"/>
      <c r="Q455" s="44"/>
      <c r="R455"/>
      <c r="S455"/>
      <c r="T455"/>
      <c r="U455"/>
      <c r="V455"/>
      <c r="W455"/>
      <c r="X455"/>
      <c r="Y455"/>
      <c r="Z455" s="184"/>
      <c r="AA455" s="5"/>
      <c r="AB455" s="5"/>
      <c r="AC455" s="5"/>
    </row>
    <row r="456" spans="1:36" ht="15">
      <c r="A456" s="34"/>
      <c r="B456" s="35"/>
      <c r="C456" s="35"/>
      <c r="D456" s="35"/>
      <c r="E456" s="36" t="s">
        <v>69</v>
      </c>
      <c r="F456" s="99">
        <f>IF(NOT(ISERROR(MATCH("Ej statsstøtte",B438,0))),0,IFERROR(E450/E449,0))</f>
        <v>0</v>
      </c>
      <c r="G456" s="242"/>
      <c r="H456" s="4"/>
      <c r="I456" s="4"/>
      <c r="J456" s="4"/>
      <c r="K456" s="4"/>
      <c r="L456" s="4"/>
      <c r="M456" s="4"/>
      <c r="N456" s="4"/>
      <c r="O456" s="4"/>
      <c r="P456" s="4"/>
      <c r="R456"/>
      <c r="S456"/>
      <c r="T456"/>
      <c r="U456"/>
      <c r="W456"/>
      <c r="Y456"/>
    </row>
    <row r="457" spans="1:36" ht="15">
      <c r="A457" s="74" t="s">
        <v>79</v>
      </c>
      <c r="B457" s="75">
        <f>IFERROR(E451/$E$15,0)</f>
        <v>0</v>
      </c>
      <c r="C457" s="35"/>
      <c r="D457" s="35"/>
      <c r="E457" s="50" t="s">
        <v>70</v>
      </c>
      <c r="F457" s="99">
        <f>IFERROR(E450/E442,0)</f>
        <v>0</v>
      </c>
      <c r="H457" s="4"/>
      <c r="I457" s="4"/>
      <c r="J457" s="4"/>
      <c r="K457" s="4"/>
      <c r="L457" s="4"/>
      <c r="M457" s="4"/>
      <c r="N457" s="4"/>
      <c r="O457" s="4"/>
      <c r="P457" s="4"/>
      <c r="R457"/>
      <c r="S457"/>
      <c r="T457"/>
      <c r="U457"/>
      <c r="W457"/>
      <c r="Y457"/>
    </row>
    <row r="458" spans="1:36" ht="15">
      <c r="A458" s="73"/>
      <c r="B458" s="76"/>
      <c r="E458" s="50"/>
      <c r="H458" s="4"/>
      <c r="I458" s="4"/>
      <c r="J458" s="4"/>
      <c r="K458" s="4"/>
      <c r="L458" s="4"/>
      <c r="M458" s="4"/>
      <c r="N458" s="4"/>
      <c r="O458" s="4"/>
      <c r="P458" s="4"/>
      <c r="R458"/>
      <c r="S458"/>
      <c r="T458"/>
      <c r="U458"/>
      <c r="W458"/>
      <c r="Y458"/>
      <c r="AD458"/>
    </row>
  </sheetData>
  <sheetProtection algorithmName="SHA-512" hashValue="aQKCGyXSm1XcPnKLFExlu9o3p2wmNjew6PZIa7zQJztq/WzpNWV7nIO5FsM6ZKgU4xUKkM2nN40WNK9yWUXoEw==" saltValue="rRGs9yDqT7683M+5JPbPZQ==" spinCount="100000" sheet="1" selectLockedCells="1"/>
  <mergeCells count="44">
    <mergeCell ref="G90:O99"/>
    <mergeCell ref="AE90:AG90"/>
    <mergeCell ref="G68:O77"/>
    <mergeCell ref="AE68:AG68"/>
    <mergeCell ref="G112:O121"/>
    <mergeCell ref="AE112:AG112"/>
    <mergeCell ref="G134:O143"/>
    <mergeCell ref="AE134:AG134"/>
    <mergeCell ref="G156:O165"/>
    <mergeCell ref="AE156:AG156"/>
    <mergeCell ref="G178:O187"/>
    <mergeCell ref="AE178:AG178"/>
    <mergeCell ref="G46:O55"/>
    <mergeCell ref="AE46:AG46"/>
    <mergeCell ref="AE23:AG23"/>
    <mergeCell ref="A1:E1"/>
    <mergeCell ref="B3:G3"/>
    <mergeCell ref="G23:O32"/>
    <mergeCell ref="I3:K3"/>
    <mergeCell ref="I4:K4"/>
    <mergeCell ref="G222:O231"/>
    <mergeCell ref="G376:O385"/>
    <mergeCell ref="G200:O209"/>
    <mergeCell ref="AE200:AG200"/>
    <mergeCell ref="AE222:AG222"/>
    <mergeCell ref="G244:O253"/>
    <mergeCell ref="AE244:AG244"/>
    <mergeCell ref="G266:O275"/>
    <mergeCell ref="AE266:AG266"/>
    <mergeCell ref="G288:O297"/>
    <mergeCell ref="AE288:AG288"/>
    <mergeCell ref="G310:O319"/>
    <mergeCell ref="AE310:AG310"/>
    <mergeCell ref="G332:O341"/>
    <mergeCell ref="AE332:AG332"/>
    <mergeCell ref="G420:O429"/>
    <mergeCell ref="AE420:AG420"/>
    <mergeCell ref="G442:O451"/>
    <mergeCell ref="AE442:AG442"/>
    <mergeCell ref="G354:O363"/>
    <mergeCell ref="AE354:AG354"/>
    <mergeCell ref="AE376:AG376"/>
    <mergeCell ref="G398:O407"/>
    <mergeCell ref="AE398:AG398"/>
  </mergeCells>
  <conditionalFormatting sqref="F38">
    <cfRule type="cellIs" dxfId="327" priority="1139" operator="greaterThan">
      <formula>0.3</formula>
    </cfRule>
  </conditionalFormatting>
  <conditionalFormatting sqref="F37">
    <cfRule type="cellIs" dxfId="326" priority="1138" operator="greaterThan">
      <formula>0.44</formula>
    </cfRule>
  </conditionalFormatting>
  <conditionalFormatting sqref="Q23:Q29">
    <cfRule type="cellIs" dxfId="325" priority="1421" operator="equal">
      <formula>0</formula>
    </cfRule>
    <cfRule type="cellIs" priority="1422" operator="greaterThan">
      <formula>0</formula>
    </cfRule>
    <cfRule type="colorScale" priority="1423">
      <colorScale>
        <cfvo type="min"/>
        <cfvo type="max"/>
        <color rgb="FFFCFCFF"/>
        <color rgb="FF63BE7B"/>
      </colorScale>
    </cfRule>
    <cfRule type="uniqueValues" dxfId="324" priority="1424"/>
  </conditionalFormatting>
  <conditionalFormatting sqref="B27:D27">
    <cfRule type="cellIs" dxfId="323" priority="795" operator="greaterThan">
      <formula>0</formula>
    </cfRule>
  </conditionalFormatting>
  <conditionalFormatting sqref="B10">
    <cfRule type="cellIs" dxfId="322" priority="624" operator="greaterThan">
      <formula>0</formula>
    </cfRule>
  </conditionalFormatting>
  <conditionalFormatting sqref="C10">
    <cfRule type="cellIs" dxfId="321" priority="623" operator="greaterThan">
      <formula>0</formula>
    </cfRule>
  </conditionalFormatting>
  <conditionalFormatting sqref="B28">
    <cfRule type="cellIs" dxfId="320" priority="622" operator="greaterThan">
      <formula>0</formula>
    </cfRule>
  </conditionalFormatting>
  <conditionalFormatting sqref="C28">
    <cfRule type="cellIs" dxfId="319" priority="621" operator="greaterThan">
      <formula>0</formula>
    </cfRule>
  </conditionalFormatting>
  <conditionalFormatting sqref="F61">
    <cfRule type="cellIs" dxfId="318" priority="167" operator="greaterThan">
      <formula>0.3</formula>
    </cfRule>
  </conditionalFormatting>
  <conditionalFormatting sqref="F60">
    <cfRule type="cellIs" dxfId="317" priority="166" operator="greaterThan">
      <formula>0.44</formula>
    </cfRule>
  </conditionalFormatting>
  <conditionalFormatting sqref="Q46:Q52">
    <cfRule type="cellIs" dxfId="316" priority="168" operator="equal">
      <formula>0</formula>
    </cfRule>
    <cfRule type="cellIs" priority="169" operator="greaterThan">
      <formula>0</formula>
    </cfRule>
    <cfRule type="colorScale" priority="170">
      <colorScale>
        <cfvo type="min"/>
        <cfvo type="max"/>
        <color rgb="FFFCFCFF"/>
        <color rgb="FF63BE7B"/>
      </colorScale>
    </cfRule>
    <cfRule type="uniqueValues" dxfId="315" priority="171"/>
  </conditionalFormatting>
  <conditionalFormatting sqref="B50:D50">
    <cfRule type="cellIs" dxfId="314" priority="165" operator="greaterThan">
      <formula>0</formula>
    </cfRule>
  </conditionalFormatting>
  <conditionalFormatting sqref="B51">
    <cfRule type="cellIs" dxfId="313" priority="164" operator="greaterThan">
      <formula>0</formula>
    </cfRule>
  </conditionalFormatting>
  <conditionalFormatting sqref="C51">
    <cfRule type="cellIs" dxfId="312" priority="163" operator="greaterThan">
      <formula>0</formula>
    </cfRule>
  </conditionalFormatting>
  <conditionalFormatting sqref="F83">
    <cfRule type="cellIs" dxfId="311" priority="158" operator="greaterThan">
      <formula>0.3</formula>
    </cfRule>
  </conditionalFormatting>
  <conditionalFormatting sqref="F82">
    <cfRule type="cellIs" dxfId="310" priority="157" operator="greaterThan">
      <formula>0.44</formula>
    </cfRule>
  </conditionalFormatting>
  <conditionalFormatting sqref="Q68:Q74">
    <cfRule type="cellIs" dxfId="309" priority="159" operator="equal">
      <formula>0</formula>
    </cfRule>
    <cfRule type="cellIs" priority="160" operator="greaterThan">
      <formula>0</formula>
    </cfRule>
    <cfRule type="colorScale" priority="161">
      <colorScale>
        <cfvo type="min"/>
        <cfvo type="max"/>
        <color rgb="FFFCFCFF"/>
        <color rgb="FF63BE7B"/>
      </colorScale>
    </cfRule>
    <cfRule type="uniqueValues" dxfId="308" priority="162"/>
  </conditionalFormatting>
  <conditionalFormatting sqref="B72:D72">
    <cfRule type="cellIs" dxfId="307" priority="156" operator="greaterThan">
      <formula>0</formula>
    </cfRule>
  </conditionalFormatting>
  <conditionalFormatting sqref="B73">
    <cfRule type="cellIs" dxfId="306" priority="155" operator="greaterThan">
      <formula>0</formula>
    </cfRule>
  </conditionalFormatting>
  <conditionalFormatting sqref="C73">
    <cfRule type="cellIs" dxfId="305" priority="154" operator="greaterThan">
      <formula>0</formula>
    </cfRule>
  </conditionalFormatting>
  <conditionalFormatting sqref="F105">
    <cfRule type="cellIs" dxfId="304" priority="149" operator="greaterThan">
      <formula>0.3</formula>
    </cfRule>
  </conditionalFormatting>
  <conditionalFormatting sqref="F104">
    <cfRule type="cellIs" dxfId="303" priority="148" operator="greaterThan">
      <formula>0.44</formula>
    </cfRule>
  </conditionalFormatting>
  <conditionalFormatting sqref="Q90:Q96">
    <cfRule type="cellIs" dxfId="302" priority="150" operator="equal">
      <formula>0</formula>
    </cfRule>
    <cfRule type="cellIs" priority="151" operator="greaterThan">
      <formula>0</formula>
    </cfRule>
    <cfRule type="colorScale" priority="152">
      <colorScale>
        <cfvo type="min"/>
        <cfvo type="max"/>
        <color rgb="FFFCFCFF"/>
        <color rgb="FF63BE7B"/>
      </colorScale>
    </cfRule>
    <cfRule type="uniqueValues" dxfId="301" priority="153"/>
  </conditionalFormatting>
  <conditionalFormatting sqref="B94:D94">
    <cfRule type="cellIs" dxfId="300" priority="147" operator="greaterThan">
      <formula>0</formula>
    </cfRule>
  </conditionalFormatting>
  <conditionalFormatting sqref="B95">
    <cfRule type="cellIs" dxfId="299" priority="146" operator="greaterThan">
      <formula>0</formula>
    </cfRule>
  </conditionalFormatting>
  <conditionalFormatting sqref="C95">
    <cfRule type="cellIs" dxfId="298" priority="145" operator="greaterThan">
      <formula>0</formula>
    </cfRule>
  </conditionalFormatting>
  <conditionalFormatting sqref="F127">
    <cfRule type="cellIs" dxfId="297" priority="140" operator="greaterThan">
      <formula>0.3</formula>
    </cfRule>
  </conditionalFormatting>
  <conditionalFormatting sqref="F126">
    <cfRule type="cellIs" dxfId="296" priority="139" operator="greaterThan">
      <formula>0.44</formula>
    </cfRule>
  </conditionalFormatting>
  <conditionalFormatting sqref="Q112:Q118">
    <cfRule type="cellIs" dxfId="295" priority="141" operator="equal">
      <formula>0</formula>
    </cfRule>
    <cfRule type="cellIs" priority="142" operator="greaterThan">
      <formula>0</formula>
    </cfRule>
    <cfRule type="colorScale" priority="143">
      <colorScale>
        <cfvo type="min"/>
        <cfvo type="max"/>
        <color rgb="FFFCFCFF"/>
        <color rgb="FF63BE7B"/>
      </colorScale>
    </cfRule>
    <cfRule type="uniqueValues" dxfId="294" priority="144"/>
  </conditionalFormatting>
  <conditionalFormatting sqref="B116:D116">
    <cfRule type="cellIs" dxfId="293" priority="138" operator="greaterThan">
      <formula>0</formula>
    </cfRule>
  </conditionalFormatting>
  <conditionalFormatting sqref="B117">
    <cfRule type="cellIs" dxfId="292" priority="137" operator="greaterThan">
      <formula>0</formula>
    </cfRule>
  </conditionalFormatting>
  <conditionalFormatting sqref="C117">
    <cfRule type="cellIs" dxfId="291" priority="136" operator="greaterThan">
      <formula>0</formula>
    </cfRule>
  </conditionalFormatting>
  <conditionalFormatting sqref="F149">
    <cfRule type="cellIs" dxfId="290" priority="131" operator="greaterThan">
      <formula>0.3</formula>
    </cfRule>
  </conditionalFormatting>
  <conditionalFormatting sqref="F148">
    <cfRule type="cellIs" dxfId="289" priority="130" operator="greaterThan">
      <formula>0.44</formula>
    </cfRule>
  </conditionalFormatting>
  <conditionalFormatting sqref="Q134:Q140">
    <cfRule type="cellIs" dxfId="288" priority="132" operator="equal">
      <formula>0</formula>
    </cfRule>
    <cfRule type="cellIs" priority="133" operator="greaterThan">
      <formula>0</formula>
    </cfRule>
    <cfRule type="colorScale" priority="134">
      <colorScale>
        <cfvo type="min"/>
        <cfvo type="max"/>
        <color rgb="FFFCFCFF"/>
        <color rgb="FF63BE7B"/>
      </colorScale>
    </cfRule>
    <cfRule type="uniqueValues" dxfId="287" priority="135"/>
  </conditionalFormatting>
  <conditionalFormatting sqref="B138:D138">
    <cfRule type="cellIs" dxfId="286" priority="129" operator="greaterThan">
      <formula>0</formula>
    </cfRule>
  </conditionalFormatting>
  <conditionalFormatting sqref="B139">
    <cfRule type="cellIs" dxfId="285" priority="128" operator="greaterThan">
      <formula>0</formula>
    </cfRule>
  </conditionalFormatting>
  <conditionalFormatting sqref="C139">
    <cfRule type="cellIs" dxfId="284" priority="127" operator="greaterThan">
      <formula>0</formula>
    </cfRule>
  </conditionalFormatting>
  <conditionalFormatting sqref="F171">
    <cfRule type="cellIs" dxfId="283" priority="122" operator="greaterThan">
      <formula>0.3</formula>
    </cfRule>
  </conditionalFormatting>
  <conditionalFormatting sqref="F170">
    <cfRule type="cellIs" dxfId="282" priority="121" operator="greaterThan">
      <formula>0.44</formula>
    </cfRule>
  </conditionalFormatting>
  <conditionalFormatting sqref="Q156:Q162">
    <cfRule type="cellIs" dxfId="281" priority="123" operator="equal">
      <formula>0</formula>
    </cfRule>
    <cfRule type="cellIs" priority="124" operator="greaterThan">
      <formula>0</formula>
    </cfRule>
    <cfRule type="colorScale" priority="125">
      <colorScale>
        <cfvo type="min"/>
        <cfvo type="max"/>
        <color rgb="FFFCFCFF"/>
        <color rgb="FF63BE7B"/>
      </colorScale>
    </cfRule>
    <cfRule type="uniqueValues" dxfId="280" priority="126"/>
  </conditionalFormatting>
  <conditionalFormatting sqref="B160:D160">
    <cfRule type="cellIs" dxfId="279" priority="120" operator="greaterThan">
      <formula>0</formula>
    </cfRule>
  </conditionalFormatting>
  <conditionalFormatting sqref="B161">
    <cfRule type="cellIs" dxfId="278" priority="119" operator="greaterThan">
      <formula>0</formula>
    </cfRule>
  </conditionalFormatting>
  <conditionalFormatting sqref="C161">
    <cfRule type="cellIs" dxfId="277" priority="118" operator="greaterThan">
      <formula>0</formula>
    </cfRule>
  </conditionalFormatting>
  <conditionalFormatting sqref="F193">
    <cfRule type="cellIs" dxfId="276" priority="113" operator="greaterThan">
      <formula>0.3</formula>
    </cfRule>
  </conditionalFormatting>
  <conditionalFormatting sqref="F192">
    <cfRule type="cellIs" dxfId="275" priority="112" operator="greaterThan">
      <formula>0.44</formula>
    </cfRule>
  </conditionalFormatting>
  <conditionalFormatting sqref="Q178:Q184">
    <cfRule type="cellIs" dxfId="274" priority="114" operator="equal">
      <formula>0</formula>
    </cfRule>
    <cfRule type="cellIs" priority="115" operator="greaterThan">
      <formula>0</formula>
    </cfRule>
    <cfRule type="colorScale" priority="116">
      <colorScale>
        <cfvo type="min"/>
        <cfvo type="max"/>
        <color rgb="FFFCFCFF"/>
        <color rgb="FF63BE7B"/>
      </colorScale>
    </cfRule>
    <cfRule type="uniqueValues" dxfId="273" priority="117"/>
  </conditionalFormatting>
  <conditionalFormatting sqref="B182:D182">
    <cfRule type="cellIs" dxfId="272" priority="111" operator="greaterThan">
      <formula>0</formula>
    </cfRule>
  </conditionalFormatting>
  <conditionalFormatting sqref="B183">
    <cfRule type="cellIs" dxfId="271" priority="110" operator="greaterThan">
      <formula>0</formula>
    </cfRule>
  </conditionalFormatting>
  <conditionalFormatting sqref="C183">
    <cfRule type="cellIs" dxfId="270" priority="109" operator="greaterThan">
      <formula>0</formula>
    </cfRule>
  </conditionalFormatting>
  <conditionalFormatting sqref="F215">
    <cfRule type="cellIs" dxfId="269" priority="104" operator="greaterThan">
      <formula>0.3</formula>
    </cfRule>
  </conditionalFormatting>
  <conditionalFormatting sqref="F214">
    <cfRule type="cellIs" dxfId="268" priority="103" operator="greaterThan">
      <formula>0.44</formula>
    </cfRule>
  </conditionalFormatting>
  <conditionalFormatting sqref="Q200:Q206">
    <cfRule type="cellIs" dxfId="267" priority="105" operator="equal">
      <formula>0</formula>
    </cfRule>
    <cfRule type="cellIs" priority="106" operator="greaterThan">
      <formula>0</formula>
    </cfRule>
    <cfRule type="colorScale" priority="107">
      <colorScale>
        <cfvo type="min"/>
        <cfvo type="max"/>
        <color rgb="FFFCFCFF"/>
        <color rgb="FF63BE7B"/>
      </colorScale>
    </cfRule>
    <cfRule type="uniqueValues" dxfId="266" priority="108"/>
  </conditionalFormatting>
  <conditionalFormatting sqref="B204:D204">
    <cfRule type="cellIs" dxfId="265" priority="102" operator="greaterThan">
      <formula>0</formula>
    </cfRule>
  </conditionalFormatting>
  <conditionalFormatting sqref="B205">
    <cfRule type="cellIs" dxfId="264" priority="101" operator="greaterThan">
      <formula>0</formula>
    </cfRule>
  </conditionalFormatting>
  <conditionalFormatting sqref="C205">
    <cfRule type="cellIs" dxfId="263" priority="100" operator="greaterThan">
      <formula>0</formula>
    </cfRule>
  </conditionalFormatting>
  <conditionalFormatting sqref="F237">
    <cfRule type="cellIs" dxfId="262" priority="95" operator="greaterThan">
      <formula>0.3</formula>
    </cfRule>
  </conditionalFormatting>
  <conditionalFormatting sqref="F236">
    <cfRule type="cellIs" dxfId="261" priority="94" operator="greaterThan">
      <formula>0.44</formula>
    </cfRule>
  </conditionalFormatting>
  <conditionalFormatting sqref="Q222:Q228">
    <cfRule type="cellIs" dxfId="260" priority="96" operator="equal">
      <formula>0</formula>
    </cfRule>
    <cfRule type="cellIs" priority="97" operator="greaterThan">
      <formula>0</formula>
    </cfRule>
    <cfRule type="colorScale" priority="98">
      <colorScale>
        <cfvo type="min"/>
        <cfvo type="max"/>
        <color rgb="FFFCFCFF"/>
        <color rgb="FF63BE7B"/>
      </colorScale>
    </cfRule>
    <cfRule type="uniqueValues" dxfId="259" priority="99"/>
  </conditionalFormatting>
  <conditionalFormatting sqref="B226:D226">
    <cfRule type="cellIs" dxfId="258" priority="93" operator="greaterThan">
      <formula>0</formula>
    </cfRule>
  </conditionalFormatting>
  <conditionalFormatting sqref="B227">
    <cfRule type="cellIs" dxfId="257" priority="92" operator="greaterThan">
      <formula>0</formula>
    </cfRule>
  </conditionalFormatting>
  <conditionalFormatting sqref="C227">
    <cfRule type="cellIs" dxfId="256" priority="91" operator="greaterThan">
      <formula>0</formula>
    </cfRule>
  </conditionalFormatting>
  <conditionalFormatting sqref="F259">
    <cfRule type="cellIs" dxfId="255" priority="86" operator="greaterThan">
      <formula>0.3</formula>
    </cfRule>
  </conditionalFormatting>
  <conditionalFormatting sqref="F258">
    <cfRule type="cellIs" dxfId="254" priority="85" operator="greaterThan">
      <formula>0.44</formula>
    </cfRule>
  </conditionalFormatting>
  <conditionalFormatting sqref="Q244:Q250">
    <cfRule type="cellIs" dxfId="253" priority="87" operator="equal">
      <formula>0</formula>
    </cfRule>
    <cfRule type="cellIs" priority="88" operator="greaterThan">
      <formula>0</formula>
    </cfRule>
    <cfRule type="colorScale" priority="89">
      <colorScale>
        <cfvo type="min"/>
        <cfvo type="max"/>
        <color rgb="FFFCFCFF"/>
        <color rgb="FF63BE7B"/>
      </colorScale>
    </cfRule>
    <cfRule type="uniqueValues" dxfId="252" priority="90"/>
  </conditionalFormatting>
  <conditionalFormatting sqref="B248:D248">
    <cfRule type="cellIs" dxfId="251" priority="84" operator="greaterThan">
      <formula>0</formula>
    </cfRule>
  </conditionalFormatting>
  <conditionalFormatting sqref="B249">
    <cfRule type="cellIs" dxfId="250" priority="83" operator="greaterThan">
      <formula>0</formula>
    </cfRule>
  </conditionalFormatting>
  <conditionalFormatting sqref="C249">
    <cfRule type="cellIs" dxfId="249" priority="82" operator="greaterThan">
      <formula>0</formula>
    </cfRule>
  </conditionalFormatting>
  <conditionalFormatting sqref="F281">
    <cfRule type="cellIs" dxfId="248" priority="77" operator="greaterThan">
      <formula>0.3</formula>
    </cfRule>
  </conditionalFormatting>
  <conditionalFormatting sqref="F280">
    <cfRule type="cellIs" dxfId="247" priority="76" operator="greaterThan">
      <formula>0.44</formula>
    </cfRule>
  </conditionalFormatting>
  <conditionalFormatting sqref="Q266:Q272">
    <cfRule type="cellIs" dxfId="246" priority="78" operator="equal">
      <formula>0</formula>
    </cfRule>
    <cfRule type="cellIs" priority="79" operator="greaterThan">
      <formula>0</formula>
    </cfRule>
    <cfRule type="colorScale" priority="80">
      <colorScale>
        <cfvo type="min"/>
        <cfvo type="max"/>
        <color rgb="FFFCFCFF"/>
        <color rgb="FF63BE7B"/>
      </colorScale>
    </cfRule>
    <cfRule type="uniqueValues" dxfId="245" priority="81"/>
  </conditionalFormatting>
  <conditionalFormatting sqref="B270:D270">
    <cfRule type="cellIs" dxfId="244" priority="75" operator="greaterThan">
      <formula>0</formula>
    </cfRule>
  </conditionalFormatting>
  <conditionalFormatting sqref="B271">
    <cfRule type="cellIs" dxfId="243" priority="74" operator="greaterThan">
      <formula>0</formula>
    </cfRule>
  </conditionalFormatting>
  <conditionalFormatting sqref="C271">
    <cfRule type="cellIs" dxfId="242" priority="73" operator="greaterThan">
      <formula>0</formula>
    </cfRule>
  </conditionalFormatting>
  <conditionalFormatting sqref="F303">
    <cfRule type="cellIs" dxfId="241" priority="68" operator="greaterThan">
      <formula>0.3</formula>
    </cfRule>
  </conditionalFormatting>
  <conditionalFormatting sqref="F302">
    <cfRule type="cellIs" dxfId="240" priority="67" operator="greaterThan">
      <formula>0.44</formula>
    </cfRule>
  </conditionalFormatting>
  <conditionalFormatting sqref="Q288:Q294">
    <cfRule type="cellIs" dxfId="239" priority="69" operator="equal">
      <formula>0</formula>
    </cfRule>
    <cfRule type="cellIs" priority="70" operator="greaterThan">
      <formula>0</formula>
    </cfRule>
    <cfRule type="colorScale" priority="71">
      <colorScale>
        <cfvo type="min"/>
        <cfvo type="max"/>
        <color rgb="FFFCFCFF"/>
        <color rgb="FF63BE7B"/>
      </colorScale>
    </cfRule>
    <cfRule type="uniqueValues" dxfId="238" priority="72"/>
  </conditionalFormatting>
  <conditionalFormatting sqref="B292:D292">
    <cfRule type="cellIs" dxfId="237" priority="66" operator="greaterThan">
      <formula>0</formula>
    </cfRule>
  </conditionalFormatting>
  <conditionalFormatting sqref="B293">
    <cfRule type="cellIs" dxfId="236" priority="65" operator="greaterThan">
      <formula>0</formula>
    </cfRule>
  </conditionalFormatting>
  <conditionalFormatting sqref="C293">
    <cfRule type="cellIs" dxfId="235" priority="64" operator="greaterThan">
      <formula>0</formula>
    </cfRule>
  </conditionalFormatting>
  <conditionalFormatting sqref="F325">
    <cfRule type="cellIs" dxfId="234" priority="59" operator="greaterThan">
      <formula>0.3</formula>
    </cfRule>
  </conditionalFormatting>
  <conditionalFormatting sqref="F324">
    <cfRule type="cellIs" dxfId="233" priority="58" operator="greaterThan">
      <formula>0.44</formula>
    </cfRule>
  </conditionalFormatting>
  <conditionalFormatting sqref="Q310:Q316">
    <cfRule type="cellIs" dxfId="232" priority="60" operator="equal">
      <formula>0</formula>
    </cfRule>
    <cfRule type="cellIs" priority="61" operator="greaterThan">
      <formula>0</formula>
    </cfRule>
    <cfRule type="colorScale" priority="62">
      <colorScale>
        <cfvo type="min"/>
        <cfvo type="max"/>
        <color rgb="FFFCFCFF"/>
        <color rgb="FF63BE7B"/>
      </colorScale>
    </cfRule>
    <cfRule type="uniqueValues" dxfId="231" priority="63"/>
  </conditionalFormatting>
  <conditionalFormatting sqref="B314:D314">
    <cfRule type="cellIs" dxfId="230" priority="57" operator="greaterThan">
      <formula>0</formula>
    </cfRule>
  </conditionalFormatting>
  <conditionalFormatting sqref="B315">
    <cfRule type="cellIs" dxfId="229" priority="56" operator="greaterThan">
      <formula>0</formula>
    </cfRule>
  </conditionalFormatting>
  <conditionalFormatting sqref="C315">
    <cfRule type="cellIs" dxfId="228" priority="55" operator="greaterThan">
      <formula>0</formula>
    </cfRule>
  </conditionalFormatting>
  <conditionalFormatting sqref="F347">
    <cfRule type="cellIs" dxfId="227" priority="50" operator="greaterThan">
      <formula>0.3</formula>
    </cfRule>
  </conditionalFormatting>
  <conditionalFormatting sqref="F346">
    <cfRule type="cellIs" dxfId="226" priority="49" operator="greaterThan">
      <formula>0.44</formula>
    </cfRule>
  </conditionalFormatting>
  <conditionalFormatting sqref="Q332:Q338">
    <cfRule type="cellIs" dxfId="225" priority="51" operator="equal">
      <formula>0</formula>
    </cfRule>
    <cfRule type="cellIs" priority="52" operator="greaterThan">
      <formula>0</formula>
    </cfRule>
    <cfRule type="colorScale" priority="53">
      <colorScale>
        <cfvo type="min"/>
        <cfvo type="max"/>
        <color rgb="FFFCFCFF"/>
        <color rgb="FF63BE7B"/>
      </colorScale>
    </cfRule>
    <cfRule type="uniqueValues" dxfId="224" priority="54"/>
  </conditionalFormatting>
  <conditionalFormatting sqref="B336:D336">
    <cfRule type="cellIs" dxfId="223" priority="48" operator="greaterThan">
      <formula>0</formula>
    </cfRule>
  </conditionalFormatting>
  <conditionalFormatting sqref="B337">
    <cfRule type="cellIs" dxfId="222" priority="47" operator="greaterThan">
      <formula>0</formula>
    </cfRule>
  </conditionalFormatting>
  <conditionalFormatting sqref="C337">
    <cfRule type="cellIs" dxfId="221" priority="46" operator="greaterThan">
      <formula>0</formula>
    </cfRule>
  </conditionalFormatting>
  <conditionalFormatting sqref="F369">
    <cfRule type="cellIs" dxfId="220" priority="41" operator="greaterThan">
      <formula>0.3</formula>
    </cfRule>
  </conditionalFormatting>
  <conditionalFormatting sqref="F368">
    <cfRule type="cellIs" dxfId="219" priority="40" operator="greaterThan">
      <formula>0.44</formula>
    </cfRule>
  </conditionalFormatting>
  <conditionalFormatting sqref="Q354:Q360">
    <cfRule type="cellIs" dxfId="218" priority="42" operator="equal">
      <formula>0</formula>
    </cfRule>
    <cfRule type="cellIs" priority="43" operator="greaterThan">
      <formula>0</formula>
    </cfRule>
    <cfRule type="colorScale" priority="44">
      <colorScale>
        <cfvo type="min"/>
        <cfvo type="max"/>
        <color rgb="FFFCFCFF"/>
        <color rgb="FF63BE7B"/>
      </colorScale>
    </cfRule>
    <cfRule type="uniqueValues" dxfId="217" priority="45"/>
  </conditionalFormatting>
  <conditionalFormatting sqref="B358:D358">
    <cfRule type="cellIs" dxfId="216" priority="39" operator="greaterThan">
      <formula>0</formula>
    </cfRule>
  </conditionalFormatting>
  <conditionalFormatting sqref="B359">
    <cfRule type="cellIs" dxfId="215" priority="38" operator="greaterThan">
      <formula>0</formula>
    </cfRule>
  </conditionalFormatting>
  <conditionalFormatting sqref="C359">
    <cfRule type="cellIs" dxfId="214" priority="37" operator="greaterThan">
      <formula>0</formula>
    </cfRule>
  </conditionalFormatting>
  <conditionalFormatting sqref="F391">
    <cfRule type="cellIs" dxfId="213" priority="32" operator="greaterThan">
      <formula>0.3</formula>
    </cfRule>
  </conditionalFormatting>
  <conditionalFormatting sqref="F390">
    <cfRule type="cellIs" dxfId="212" priority="31" operator="greaterThan">
      <formula>0.44</formula>
    </cfRule>
  </conditionalFormatting>
  <conditionalFormatting sqref="Q376:Q382">
    <cfRule type="cellIs" dxfId="211" priority="33" operator="equal">
      <formula>0</formula>
    </cfRule>
    <cfRule type="cellIs" priority="34" operator="greaterThan">
      <formula>0</formula>
    </cfRule>
    <cfRule type="colorScale" priority="35">
      <colorScale>
        <cfvo type="min"/>
        <cfvo type="max"/>
        <color rgb="FFFCFCFF"/>
        <color rgb="FF63BE7B"/>
      </colorScale>
    </cfRule>
    <cfRule type="uniqueValues" dxfId="210" priority="36"/>
  </conditionalFormatting>
  <conditionalFormatting sqref="B380:D380">
    <cfRule type="cellIs" dxfId="209" priority="30" operator="greaterThan">
      <formula>0</formula>
    </cfRule>
  </conditionalFormatting>
  <conditionalFormatting sqref="B381">
    <cfRule type="cellIs" dxfId="208" priority="29" operator="greaterThan">
      <formula>0</formula>
    </cfRule>
  </conditionalFormatting>
  <conditionalFormatting sqref="C381">
    <cfRule type="cellIs" dxfId="207" priority="28" operator="greaterThan">
      <formula>0</formula>
    </cfRule>
  </conditionalFormatting>
  <conditionalFormatting sqref="F413">
    <cfRule type="cellIs" dxfId="206" priority="23" operator="greaterThan">
      <formula>0.3</formula>
    </cfRule>
  </conditionalFormatting>
  <conditionalFormatting sqref="F412">
    <cfRule type="cellIs" dxfId="205" priority="22" operator="greaterThan">
      <formula>0.44</formula>
    </cfRule>
  </conditionalFormatting>
  <conditionalFormatting sqref="Q398:Q404">
    <cfRule type="cellIs" dxfId="204" priority="24" operator="equal">
      <formula>0</formula>
    </cfRule>
    <cfRule type="cellIs" priority="25" operator="greaterThan">
      <formula>0</formula>
    </cfRule>
    <cfRule type="colorScale" priority="26">
      <colorScale>
        <cfvo type="min"/>
        <cfvo type="max"/>
        <color rgb="FFFCFCFF"/>
        <color rgb="FF63BE7B"/>
      </colorScale>
    </cfRule>
    <cfRule type="uniqueValues" dxfId="203" priority="27"/>
  </conditionalFormatting>
  <conditionalFormatting sqref="B402:D402">
    <cfRule type="cellIs" dxfId="202" priority="21" operator="greaterThan">
      <formula>0</formula>
    </cfRule>
  </conditionalFormatting>
  <conditionalFormatting sqref="B403">
    <cfRule type="cellIs" dxfId="201" priority="20" operator="greaterThan">
      <formula>0</formula>
    </cfRule>
  </conditionalFormatting>
  <conditionalFormatting sqref="C403">
    <cfRule type="cellIs" dxfId="200" priority="19" operator="greaterThan">
      <formula>0</formula>
    </cfRule>
  </conditionalFormatting>
  <conditionalFormatting sqref="F435">
    <cfRule type="cellIs" dxfId="199" priority="14" operator="greaterThan">
      <formula>0.3</formula>
    </cfRule>
  </conditionalFormatting>
  <conditionalFormatting sqref="F434">
    <cfRule type="cellIs" dxfId="198" priority="13" operator="greaterThan">
      <formula>0.44</formula>
    </cfRule>
  </conditionalFormatting>
  <conditionalFormatting sqref="Q420:Q426">
    <cfRule type="cellIs" dxfId="197" priority="15" operator="equal">
      <formula>0</formula>
    </cfRule>
    <cfRule type="cellIs" priority="16" operator="greaterThan">
      <formula>0</formula>
    </cfRule>
    <cfRule type="colorScale" priority="17">
      <colorScale>
        <cfvo type="min"/>
        <cfvo type="max"/>
        <color rgb="FFFCFCFF"/>
        <color rgb="FF63BE7B"/>
      </colorScale>
    </cfRule>
    <cfRule type="uniqueValues" dxfId="196" priority="18"/>
  </conditionalFormatting>
  <conditionalFormatting sqref="B424:D424">
    <cfRule type="cellIs" dxfId="195" priority="12" operator="greaterThan">
      <formula>0</formula>
    </cfRule>
  </conditionalFormatting>
  <conditionalFormatting sqref="B425">
    <cfRule type="cellIs" dxfId="194" priority="11" operator="greaterThan">
      <formula>0</formula>
    </cfRule>
  </conditionalFormatting>
  <conditionalFormatting sqref="C425">
    <cfRule type="cellIs" dxfId="193" priority="10" operator="greaterThan">
      <formula>0</formula>
    </cfRule>
  </conditionalFormatting>
  <conditionalFormatting sqref="F457">
    <cfRule type="cellIs" dxfId="192" priority="5" operator="greaterThan">
      <formula>0.3</formula>
    </cfRule>
  </conditionalFormatting>
  <conditionalFormatting sqref="F456">
    <cfRule type="cellIs" dxfId="191" priority="4" operator="greaterThan">
      <formula>0.44</formula>
    </cfRule>
  </conditionalFormatting>
  <conditionalFormatting sqref="Q442:Q448">
    <cfRule type="cellIs" dxfId="190" priority="6" operator="equal">
      <formula>0</formula>
    </cfRule>
    <cfRule type="cellIs" priority="7" operator="greaterThan">
      <formula>0</formula>
    </cfRule>
    <cfRule type="colorScale" priority="8">
      <colorScale>
        <cfvo type="min"/>
        <cfvo type="max"/>
        <color rgb="FFFCFCFF"/>
        <color rgb="FF63BE7B"/>
      </colorScale>
    </cfRule>
    <cfRule type="uniqueValues" dxfId="189" priority="9"/>
  </conditionalFormatting>
  <conditionalFormatting sqref="B446:D446">
    <cfRule type="cellIs" dxfId="188" priority="3" operator="greaterThan">
      <formula>0</formula>
    </cfRule>
  </conditionalFormatting>
  <conditionalFormatting sqref="B447">
    <cfRule type="cellIs" dxfId="187" priority="2" operator="greaterThan">
      <formula>0</formula>
    </cfRule>
  </conditionalFormatting>
  <conditionalFormatting sqref="C447">
    <cfRule type="cellIs" dxfId="186" priority="1" operator="greaterThan">
      <formula>0</formula>
    </cfRule>
  </conditionalFormatting>
  <dataValidations xWindow="467" yWindow="249" count="12">
    <dataValidation operator="notEqual" allowBlank="1" showInputMessage="1" showErrorMessage="1" errorTitle="kk" error="jj" promptTitle="hh" prompt="hhh" sqref="S22:S23 T22 AI32:AI33 S45:S46 T45 AI55:AI56 S67:S68 T67 AI77:AI78 S89:S90 T89 AI99:AI100 S111:S112 T111 AI121:AI122 S133:S134 T133 AI143:AI144 S155:S156 T155 AI165:AI166 S177:S178 T177 AI187:AI188 S199:S200 T199 AI209:AI210 S221:S222 T221 AI231:AI232 S243:S244 T243 AI253:AI254 S265:S266 T265 AI275:AI276 S287:S288 T287 AI297:AI298 S309:S310 T309 AI319:AI320 S331:S332 T331 AI341:AI342 S353:S354 T353 AI363:AI364 S375:S376 T375 AI385:AI386 S397:S398 T397 AI407:AI408 S419:S420 T419 AI429:AI430 S441:S442 T441 AI451:AI452" xr:uid="{245B4D49-0BA0-4A11-8F51-754888FBAB2E}"/>
    <dataValidation type="decimal" errorStyle="warning" operator="lessThanOrEqual" allowBlank="1" showInputMessage="1" showErrorMessage="1" errorTitle="Neskrivelse af GUDP støttesats" error="Anden offentlig støtte medfører nedskrivelse af GUDP støttesats" sqref="I18 I41 I63 I85 I107 I129 I151 I173 I195 I217 I239 I261 I283 I305 I327 I349 I371 I393 I415 I437" xr:uid="{AB5ED2D9-DEDB-468A-9E9C-F98D8B8C302C}">
      <formula1>G18</formula1>
    </dataValidation>
    <dataValidation type="whole" operator="greaterThan" allowBlank="1" showInputMessage="1" showErrorMessage="1" sqref="E24 E47 E69 E91 E113 E135 E157 E179 E201 E223 E245 E267 E289 E311 E333 E355 E377 E399 E421 E443" xr:uid="{7ACD200A-5C91-4D18-8248-0A4B485F4C79}">
      <formula1>J16</formula1>
    </dataValidation>
    <dataValidation type="whole" operator="greaterThan" allowBlank="1" showInputMessage="1" showErrorMessage="1" sqref="E25 E48 E70 E92 E114 E136 E158 E180 E202 E224 E246 E268 E290 E312 E334 E356 E378 E400 E422 E444" xr:uid="{44B21E8E-CAEF-481C-A275-BEE68EC2C2DE}">
      <formula1>K18</formula1>
    </dataValidation>
    <dataValidation type="whole" operator="greaterThan" allowBlank="1" showInputMessage="1" showErrorMessage="1" sqref="E26:E27 E49:E50 E71:E72 E93:E94 E115:E116 E137:E138 E159:E160 E181:E182 E203:E204 E225:E226 E247:E248 E269:E270 E291:E292 E313:E314 E335:E336 E357:E358 E379:E380 E401:E402 E423:E424 E445:E446" xr:uid="{BB90C0B5-8423-4CD2-B9C4-61131065C2B5}">
      <formula1>K20</formula1>
    </dataValidation>
    <dataValidation type="whole" operator="greaterThan" allowBlank="1" showInputMessage="1" showErrorMessage="1" sqref="E28:E29 E51:E52 E73:E74 E95:E96 E117:E118 E139:E140 E161:E162 E183:E184 E205:E206 E227:E228 E249:E250 E271:E272 E293:E294 E315:E316 E337:E338 E359:E360 E381:E382 E403:E404 E425:E426 E447:E448" xr:uid="{7D35A92D-0D95-4EAA-AF76-DF04335B9A1E}">
      <formula1>J22</formula1>
    </dataValidation>
    <dataValidation type="list" allowBlank="1" showInputMessage="1" showErrorMessage="1" error="Virksomhedsstørrelse skal vælges fra rullemenu. " sqref="F18 F41 F63 F85 F107 F129 F151 F173 F195 F217 F239 F261 F283 F305 F327 F349 F371 F393 F415 F437" xr:uid="{16EAF414-BF60-460A-8296-9A170A7C8BFC}">
      <formula1>AA26:AA30</formula1>
    </dataValidation>
    <dataValidation type="list" allowBlank="1" showInputMessage="1" showErrorMessage="1" error="Virksomhedsstørrelse skal vælges fra rullemenu. " sqref="F19" xr:uid="{C659A404-4A99-45AF-9EDC-B7D4E4EC0C1A}">
      <formula1>AB26:AB28</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19 B42 B64 B86 B108 B130 B152 B174 B196 B218 B240 B262 B284 B306 B328 B350 B372 B394 B416 B438" xr:uid="{F8E8AB1F-9233-45B3-8585-B5D685CD9CB5}">
      <formula1>AI26:AI33</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20 B43 B65 B87 B109 B131 B153 B175 B197 B219 B241 B263 B285 B307 B329 B351 B373 B395 B417 B439" xr:uid="{2D99F369-8282-4215-885E-B1F83BAE8DF9}">
      <formula1>AH26:AH34</formula1>
    </dataValidation>
    <dataValidation operator="greaterThanOrEqual" allowBlank="1" showInputMessage="1" showErrorMessage="1" errorTitle="Omkostninger" error="Dette felt må ikke være tomt" sqref="B451:C451 B55:C55 B77:C77 B99:C99 B121:C121 B143:C143 B165:C165 B187:C187 B209:C209 B231:C231 B253:C253 B275:C275 B297:C297 B319:C319 B341:C341 B363:C363 B385:C385 B407:C407 B429:C429 B32:C32" xr:uid="{7045FEB1-C6A7-4780-A8B1-29CF5D9C1692}"/>
    <dataValidation allowBlank="1" showInputMessage="1" showErrorMessage="1" error="Virksomhedsstørrelse skal vælges fra rullemenu. " sqref="F42 F64 F86 F108 F130 F152 F174 F196 F218 F240 F262 F284 F306 F328 F350 F372 F394 F416 F438" xr:uid="{DB7B940E-8C2A-4EFD-BEAA-6234EAF29794}"/>
  </dataValidations>
  <pageMargins left="0.6692913385826772" right="0.51181102362204722" top="0.35433070866141736" bottom="0.27559055118110237" header="0.31496062992125984" footer="0.31496062992125984"/>
  <pageSetup paperSize="8" scale="75" orientation="landscape" r:id="rId1"/>
  <colBreaks count="1" manualBreakCount="1">
    <brk id="19" max="476" man="1"/>
  </col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Label 3">
              <controlPr locked="0" defaultSize="0" autoFill="0" autoLine="0" autoPict="0">
                <anchor moveWithCells="1" sizeWithCells="1">
                  <from>
                    <xdr:col>6</xdr:col>
                    <xdr:colOff>1257300</xdr:colOff>
                    <xdr:row>22</xdr:row>
                    <xdr:rowOff>0</xdr:rowOff>
                  </from>
                  <to>
                    <xdr:col>14</xdr:col>
                    <xdr:colOff>390525</xdr:colOff>
                    <xdr:row>37</xdr:row>
                    <xdr:rowOff>66675</xdr:rowOff>
                  </to>
                </anchor>
              </controlPr>
            </control>
          </mc:Choice>
        </mc:AlternateContent>
        <mc:AlternateContent xmlns:mc="http://schemas.openxmlformats.org/markup-compatibility/2006">
          <mc:Choice Requires="x14">
            <control shapeId="5442" r:id="rId5" name="Label 322">
              <controlPr locked="0" defaultSize="0" autoFill="0" autoLine="0" autoPict="0">
                <anchor moveWithCells="1" sizeWithCells="1">
                  <from>
                    <xdr:col>6</xdr:col>
                    <xdr:colOff>1257300</xdr:colOff>
                    <xdr:row>45</xdr:row>
                    <xdr:rowOff>0</xdr:rowOff>
                  </from>
                  <to>
                    <xdr:col>14</xdr:col>
                    <xdr:colOff>390525</xdr:colOff>
                    <xdr:row>60</xdr:row>
                    <xdr:rowOff>66675</xdr:rowOff>
                  </to>
                </anchor>
              </controlPr>
            </control>
          </mc:Choice>
        </mc:AlternateContent>
        <mc:AlternateContent xmlns:mc="http://schemas.openxmlformats.org/markup-compatibility/2006">
          <mc:Choice Requires="x14">
            <control shapeId="5446" r:id="rId6" name="Label 326">
              <controlPr locked="0" defaultSize="0" autoFill="0" autoLine="0" autoPict="0">
                <anchor moveWithCells="1" sizeWithCells="1">
                  <from>
                    <xdr:col>6</xdr:col>
                    <xdr:colOff>1257300</xdr:colOff>
                    <xdr:row>67</xdr:row>
                    <xdr:rowOff>0</xdr:rowOff>
                  </from>
                  <to>
                    <xdr:col>14</xdr:col>
                    <xdr:colOff>390525</xdr:colOff>
                    <xdr:row>82</xdr:row>
                    <xdr:rowOff>66675</xdr:rowOff>
                  </to>
                </anchor>
              </controlPr>
            </control>
          </mc:Choice>
        </mc:AlternateContent>
        <mc:AlternateContent xmlns:mc="http://schemas.openxmlformats.org/markup-compatibility/2006">
          <mc:Choice Requires="x14">
            <control shapeId="5447" r:id="rId7" name="Label 327">
              <controlPr locked="0" defaultSize="0" autoFill="0" autoLine="0" autoPict="0">
                <anchor moveWithCells="1" sizeWithCells="1">
                  <from>
                    <xdr:col>6</xdr:col>
                    <xdr:colOff>1257300</xdr:colOff>
                    <xdr:row>89</xdr:row>
                    <xdr:rowOff>0</xdr:rowOff>
                  </from>
                  <to>
                    <xdr:col>14</xdr:col>
                    <xdr:colOff>390525</xdr:colOff>
                    <xdr:row>104</xdr:row>
                    <xdr:rowOff>66675</xdr:rowOff>
                  </to>
                </anchor>
              </controlPr>
            </control>
          </mc:Choice>
        </mc:AlternateContent>
        <mc:AlternateContent xmlns:mc="http://schemas.openxmlformats.org/markup-compatibility/2006">
          <mc:Choice Requires="x14">
            <control shapeId="5448" r:id="rId8" name="Label 328">
              <controlPr locked="0" defaultSize="0" autoFill="0" autoLine="0" autoPict="0">
                <anchor moveWithCells="1" sizeWithCells="1">
                  <from>
                    <xdr:col>6</xdr:col>
                    <xdr:colOff>1257300</xdr:colOff>
                    <xdr:row>111</xdr:row>
                    <xdr:rowOff>0</xdr:rowOff>
                  </from>
                  <to>
                    <xdr:col>14</xdr:col>
                    <xdr:colOff>390525</xdr:colOff>
                    <xdr:row>126</xdr:row>
                    <xdr:rowOff>66675</xdr:rowOff>
                  </to>
                </anchor>
              </controlPr>
            </control>
          </mc:Choice>
        </mc:AlternateContent>
        <mc:AlternateContent xmlns:mc="http://schemas.openxmlformats.org/markup-compatibility/2006">
          <mc:Choice Requires="x14">
            <control shapeId="5449" r:id="rId9" name="Label 329">
              <controlPr locked="0" defaultSize="0" autoFill="0" autoLine="0" autoPict="0">
                <anchor moveWithCells="1" sizeWithCells="1">
                  <from>
                    <xdr:col>6</xdr:col>
                    <xdr:colOff>1257300</xdr:colOff>
                    <xdr:row>133</xdr:row>
                    <xdr:rowOff>0</xdr:rowOff>
                  </from>
                  <to>
                    <xdr:col>14</xdr:col>
                    <xdr:colOff>390525</xdr:colOff>
                    <xdr:row>148</xdr:row>
                    <xdr:rowOff>66675</xdr:rowOff>
                  </to>
                </anchor>
              </controlPr>
            </control>
          </mc:Choice>
        </mc:AlternateContent>
        <mc:AlternateContent xmlns:mc="http://schemas.openxmlformats.org/markup-compatibility/2006">
          <mc:Choice Requires="x14">
            <control shapeId="5450" r:id="rId10" name="Label 330">
              <controlPr locked="0" defaultSize="0" autoFill="0" autoLine="0" autoPict="0">
                <anchor moveWithCells="1" sizeWithCells="1">
                  <from>
                    <xdr:col>6</xdr:col>
                    <xdr:colOff>1257300</xdr:colOff>
                    <xdr:row>155</xdr:row>
                    <xdr:rowOff>0</xdr:rowOff>
                  </from>
                  <to>
                    <xdr:col>14</xdr:col>
                    <xdr:colOff>390525</xdr:colOff>
                    <xdr:row>170</xdr:row>
                    <xdr:rowOff>66675</xdr:rowOff>
                  </to>
                </anchor>
              </controlPr>
            </control>
          </mc:Choice>
        </mc:AlternateContent>
        <mc:AlternateContent xmlns:mc="http://schemas.openxmlformats.org/markup-compatibility/2006">
          <mc:Choice Requires="x14">
            <control shapeId="5451" r:id="rId11" name="Label 331">
              <controlPr locked="0" defaultSize="0" autoFill="0" autoLine="0" autoPict="0">
                <anchor moveWithCells="1" sizeWithCells="1">
                  <from>
                    <xdr:col>6</xdr:col>
                    <xdr:colOff>1257300</xdr:colOff>
                    <xdr:row>177</xdr:row>
                    <xdr:rowOff>0</xdr:rowOff>
                  </from>
                  <to>
                    <xdr:col>14</xdr:col>
                    <xdr:colOff>390525</xdr:colOff>
                    <xdr:row>192</xdr:row>
                    <xdr:rowOff>66675</xdr:rowOff>
                  </to>
                </anchor>
              </controlPr>
            </control>
          </mc:Choice>
        </mc:AlternateContent>
        <mc:AlternateContent xmlns:mc="http://schemas.openxmlformats.org/markup-compatibility/2006">
          <mc:Choice Requires="x14">
            <control shapeId="5452" r:id="rId12" name="Label 332">
              <controlPr locked="0" defaultSize="0" autoFill="0" autoLine="0" autoPict="0">
                <anchor moveWithCells="1" sizeWithCells="1">
                  <from>
                    <xdr:col>6</xdr:col>
                    <xdr:colOff>1257300</xdr:colOff>
                    <xdr:row>199</xdr:row>
                    <xdr:rowOff>0</xdr:rowOff>
                  </from>
                  <to>
                    <xdr:col>14</xdr:col>
                    <xdr:colOff>390525</xdr:colOff>
                    <xdr:row>214</xdr:row>
                    <xdr:rowOff>66675</xdr:rowOff>
                  </to>
                </anchor>
              </controlPr>
            </control>
          </mc:Choice>
        </mc:AlternateContent>
        <mc:AlternateContent xmlns:mc="http://schemas.openxmlformats.org/markup-compatibility/2006">
          <mc:Choice Requires="x14">
            <control shapeId="5453" r:id="rId13" name="Label 333">
              <controlPr locked="0" defaultSize="0" autoFill="0" autoLine="0" autoPict="0">
                <anchor moveWithCells="1" sizeWithCells="1">
                  <from>
                    <xdr:col>6</xdr:col>
                    <xdr:colOff>1257300</xdr:colOff>
                    <xdr:row>221</xdr:row>
                    <xdr:rowOff>0</xdr:rowOff>
                  </from>
                  <to>
                    <xdr:col>14</xdr:col>
                    <xdr:colOff>390525</xdr:colOff>
                    <xdr:row>236</xdr:row>
                    <xdr:rowOff>66675</xdr:rowOff>
                  </to>
                </anchor>
              </controlPr>
            </control>
          </mc:Choice>
        </mc:AlternateContent>
        <mc:AlternateContent xmlns:mc="http://schemas.openxmlformats.org/markup-compatibility/2006">
          <mc:Choice Requires="x14">
            <control shapeId="5454" r:id="rId14" name="Label 334">
              <controlPr locked="0" defaultSize="0" autoFill="0" autoLine="0" autoPict="0">
                <anchor moveWithCells="1" sizeWithCells="1">
                  <from>
                    <xdr:col>6</xdr:col>
                    <xdr:colOff>1257300</xdr:colOff>
                    <xdr:row>243</xdr:row>
                    <xdr:rowOff>0</xdr:rowOff>
                  </from>
                  <to>
                    <xdr:col>14</xdr:col>
                    <xdr:colOff>390525</xdr:colOff>
                    <xdr:row>258</xdr:row>
                    <xdr:rowOff>66675</xdr:rowOff>
                  </to>
                </anchor>
              </controlPr>
            </control>
          </mc:Choice>
        </mc:AlternateContent>
        <mc:AlternateContent xmlns:mc="http://schemas.openxmlformats.org/markup-compatibility/2006">
          <mc:Choice Requires="x14">
            <control shapeId="5455" r:id="rId15" name="Label 335">
              <controlPr locked="0" defaultSize="0" autoFill="0" autoLine="0" autoPict="0">
                <anchor moveWithCells="1" sizeWithCells="1">
                  <from>
                    <xdr:col>6</xdr:col>
                    <xdr:colOff>1257300</xdr:colOff>
                    <xdr:row>265</xdr:row>
                    <xdr:rowOff>0</xdr:rowOff>
                  </from>
                  <to>
                    <xdr:col>14</xdr:col>
                    <xdr:colOff>390525</xdr:colOff>
                    <xdr:row>280</xdr:row>
                    <xdr:rowOff>66675</xdr:rowOff>
                  </to>
                </anchor>
              </controlPr>
            </control>
          </mc:Choice>
        </mc:AlternateContent>
        <mc:AlternateContent xmlns:mc="http://schemas.openxmlformats.org/markup-compatibility/2006">
          <mc:Choice Requires="x14">
            <control shapeId="5456" r:id="rId16" name="Label 336">
              <controlPr locked="0" defaultSize="0" autoFill="0" autoLine="0" autoPict="0">
                <anchor moveWithCells="1" sizeWithCells="1">
                  <from>
                    <xdr:col>6</xdr:col>
                    <xdr:colOff>1257300</xdr:colOff>
                    <xdr:row>287</xdr:row>
                    <xdr:rowOff>0</xdr:rowOff>
                  </from>
                  <to>
                    <xdr:col>14</xdr:col>
                    <xdr:colOff>390525</xdr:colOff>
                    <xdr:row>302</xdr:row>
                    <xdr:rowOff>66675</xdr:rowOff>
                  </to>
                </anchor>
              </controlPr>
            </control>
          </mc:Choice>
        </mc:AlternateContent>
        <mc:AlternateContent xmlns:mc="http://schemas.openxmlformats.org/markup-compatibility/2006">
          <mc:Choice Requires="x14">
            <control shapeId="5457" r:id="rId17" name="Label 337">
              <controlPr locked="0" defaultSize="0" autoFill="0" autoLine="0" autoPict="0">
                <anchor moveWithCells="1" sizeWithCells="1">
                  <from>
                    <xdr:col>6</xdr:col>
                    <xdr:colOff>1257300</xdr:colOff>
                    <xdr:row>309</xdr:row>
                    <xdr:rowOff>0</xdr:rowOff>
                  </from>
                  <to>
                    <xdr:col>14</xdr:col>
                    <xdr:colOff>390525</xdr:colOff>
                    <xdr:row>324</xdr:row>
                    <xdr:rowOff>66675</xdr:rowOff>
                  </to>
                </anchor>
              </controlPr>
            </control>
          </mc:Choice>
        </mc:AlternateContent>
        <mc:AlternateContent xmlns:mc="http://schemas.openxmlformats.org/markup-compatibility/2006">
          <mc:Choice Requires="x14">
            <control shapeId="5458" r:id="rId18" name="Label 338">
              <controlPr locked="0" defaultSize="0" autoFill="0" autoLine="0" autoPict="0">
                <anchor moveWithCells="1" sizeWithCells="1">
                  <from>
                    <xdr:col>6</xdr:col>
                    <xdr:colOff>1257300</xdr:colOff>
                    <xdr:row>331</xdr:row>
                    <xdr:rowOff>0</xdr:rowOff>
                  </from>
                  <to>
                    <xdr:col>14</xdr:col>
                    <xdr:colOff>390525</xdr:colOff>
                    <xdr:row>346</xdr:row>
                    <xdr:rowOff>66675</xdr:rowOff>
                  </to>
                </anchor>
              </controlPr>
            </control>
          </mc:Choice>
        </mc:AlternateContent>
        <mc:AlternateContent xmlns:mc="http://schemas.openxmlformats.org/markup-compatibility/2006">
          <mc:Choice Requires="x14">
            <control shapeId="5459" r:id="rId19" name="Label 339">
              <controlPr locked="0" defaultSize="0" autoFill="0" autoLine="0" autoPict="0">
                <anchor moveWithCells="1" sizeWithCells="1">
                  <from>
                    <xdr:col>6</xdr:col>
                    <xdr:colOff>1257300</xdr:colOff>
                    <xdr:row>353</xdr:row>
                    <xdr:rowOff>0</xdr:rowOff>
                  </from>
                  <to>
                    <xdr:col>14</xdr:col>
                    <xdr:colOff>390525</xdr:colOff>
                    <xdr:row>368</xdr:row>
                    <xdr:rowOff>66675</xdr:rowOff>
                  </to>
                </anchor>
              </controlPr>
            </control>
          </mc:Choice>
        </mc:AlternateContent>
        <mc:AlternateContent xmlns:mc="http://schemas.openxmlformats.org/markup-compatibility/2006">
          <mc:Choice Requires="x14">
            <control shapeId="5460" r:id="rId20" name="Label 340">
              <controlPr locked="0" defaultSize="0" autoFill="0" autoLine="0" autoPict="0">
                <anchor moveWithCells="1" sizeWithCells="1">
                  <from>
                    <xdr:col>6</xdr:col>
                    <xdr:colOff>1257300</xdr:colOff>
                    <xdr:row>375</xdr:row>
                    <xdr:rowOff>0</xdr:rowOff>
                  </from>
                  <to>
                    <xdr:col>14</xdr:col>
                    <xdr:colOff>390525</xdr:colOff>
                    <xdr:row>390</xdr:row>
                    <xdr:rowOff>66675</xdr:rowOff>
                  </to>
                </anchor>
              </controlPr>
            </control>
          </mc:Choice>
        </mc:AlternateContent>
        <mc:AlternateContent xmlns:mc="http://schemas.openxmlformats.org/markup-compatibility/2006">
          <mc:Choice Requires="x14">
            <control shapeId="5461" r:id="rId21" name="Label 341">
              <controlPr locked="0" defaultSize="0" autoFill="0" autoLine="0" autoPict="0">
                <anchor moveWithCells="1" sizeWithCells="1">
                  <from>
                    <xdr:col>6</xdr:col>
                    <xdr:colOff>1257300</xdr:colOff>
                    <xdr:row>397</xdr:row>
                    <xdr:rowOff>0</xdr:rowOff>
                  </from>
                  <to>
                    <xdr:col>14</xdr:col>
                    <xdr:colOff>390525</xdr:colOff>
                    <xdr:row>412</xdr:row>
                    <xdr:rowOff>66675</xdr:rowOff>
                  </to>
                </anchor>
              </controlPr>
            </control>
          </mc:Choice>
        </mc:AlternateContent>
        <mc:AlternateContent xmlns:mc="http://schemas.openxmlformats.org/markup-compatibility/2006">
          <mc:Choice Requires="x14">
            <control shapeId="5462" r:id="rId22" name="Label 342">
              <controlPr locked="0" defaultSize="0" autoFill="0" autoLine="0" autoPict="0">
                <anchor moveWithCells="1" sizeWithCells="1">
                  <from>
                    <xdr:col>6</xdr:col>
                    <xdr:colOff>1257300</xdr:colOff>
                    <xdr:row>419</xdr:row>
                    <xdr:rowOff>0</xdr:rowOff>
                  </from>
                  <to>
                    <xdr:col>14</xdr:col>
                    <xdr:colOff>390525</xdr:colOff>
                    <xdr:row>434</xdr:row>
                    <xdr:rowOff>66675</xdr:rowOff>
                  </to>
                </anchor>
              </controlPr>
            </control>
          </mc:Choice>
        </mc:AlternateContent>
        <mc:AlternateContent xmlns:mc="http://schemas.openxmlformats.org/markup-compatibility/2006">
          <mc:Choice Requires="x14">
            <control shapeId="5463" r:id="rId23" name="Label 343">
              <controlPr locked="0" defaultSize="0" autoFill="0" autoLine="0" autoPict="0">
                <anchor moveWithCells="1" sizeWithCells="1">
                  <from>
                    <xdr:col>6</xdr:col>
                    <xdr:colOff>1257300</xdr:colOff>
                    <xdr:row>441</xdr:row>
                    <xdr:rowOff>0</xdr:rowOff>
                  </from>
                  <to>
                    <xdr:col>14</xdr:col>
                    <xdr:colOff>390525</xdr:colOff>
                    <xdr:row>456</xdr:row>
                    <xdr:rowOff>66675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1">
    <tabColor rgb="FF61B0A8"/>
  </sheetPr>
  <dimension ref="A1:V57"/>
  <sheetViews>
    <sheetView topLeftCell="A5" zoomScale="70" zoomScaleNormal="70" zoomScalePageLayoutView="90" workbookViewId="0">
      <selection activeCell="J19" sqref="J19"/>
    </sheetView>
  </sheetViews>
  <sheetFormatPr defaultColWidth="8.625" defaultRowHeight="14.25"/>
  <cols>
    <col min="1" max="1" width="33.125" style="116" customWidth="1"/>
    <col min="2" max="2" width="28.625" style="116" customWidth="1"/>
    <col min="3" max="3" width="6.375" style="116" customWidth="1"/>
    <col min="4" max="18" width="6.625" style="116" customWidth="1"/>
    <col min="19" max="19" width="23.125" style="116" customWidth="1"/>
    <col min="20" max="20" width="16" style="116" customWidth="1"/>
    <col min="21" max="21" width="23.875" style="116" customWidth="1"/>
    <col min="22" max="22" width="16.375" style="116" customWidth="1"/>
    <col min="23" max="16384" width="8.625" style="116"/>
  </cols>
  <sheetData>
    <row r="1" spans="1:22" ht="15">
      <c r="A1" s="114"/>
      <c r="B1" s="115"/>
      <c r="C1" s="115"/>
      <c r="I1" s="117"/>
    </row>
    <row r="2" spans="1:22" ht="18">
      <c r="A2" s="118" t="s">
        <v>77</v>
      </c>
      <c r="B2" s="119"/>
      <c r="C2" s="120"/>
    </row>
    <row r="3" spans="1:22">
      <c r="A3" s="121"/>
      <c r="B3" s="122"/>
      <c r="C3" s="123"/>
      <c r="D3" s="115"/>
      <c r="E3" s="115"/>
      <c r="F3" s="115"/>
      <c r="G3" s="115"/>
      <c r="H3" s="115"/>
      <c r="I3" s="115"/>
      <c r="J3" s="115"/>
      <c r="K3" s="115"/>
      <c r="L3" s="115"/>
      <c r="M3" s="115"/>
      <c r="N3" s="115"/>
      <c r="O3" s="115"/>
      <c r="P3" s="115"/>
      <c r="Q3" s="115"/>
      <c r="R3" s="115"/>
    </row>
    <row r="4" spans="1:22" ht="15">
      <c r="A4" s="122"/>
      <c r="B4" s="122"/>
      <c r="C4" s="303" t="s">
        <v>67</v>
      </c>
      <c r="D4" s="304"/>
      <c r="E4" s="304"/>
      <c r="F4" s="305"/>
      <c r="G4" s="303" t="s">
        <v>67</v>
      </c>
      <c r="H4" s="304"/>
      <c r="I4" s="304"/>
      <c r="J4" s="305"/>
      <c r="K4" s="303" t="s">
        <v>67</v>
      </c>
      <c r="L4" s="304"/>
      <c r="M4" s="304"/>
      <c r="N4" s="305"/>
      <c r="O4" s="303" t="s">
        <v>67</v>
      </c>
      <c r="P4" s="304"/>
      <c r="Q4" s="304"/>
      <c r="R4" s="305"/>
      <c r="S4" s="306" t="s">
        <v>13</v>
      </c>
      <c r="T4" s="307"/>
      <c r="U4" s="312" t="s">
        <v>29</v>
      </c>
      <c r="V4" s="313"/>
    </row>
    <row r="5" spans="1:22" ht="29.25" customHeight="1">
      <c r="A5" s="124"/>
      <c r="B5" s="125" t="s">
        <v>39</v>
      </c>
      <c r="C5" s="126" t="s">
        <v>10</v>
      </c>
      <c r="D5" s="127" t="s">
        <v>8</v>
      </c>
      <c r="E5" s="127" t="s">
        <v>9</v>
      </c>
      <c r="F5" s="127" t="s">
        <v>7</v>
      </c>
      <c r="G5" s="128" t="s">
        <v>10</v>
      </c>
      <c r="H5" s="129" t="s">
        <v>8</v>
      </c>
      <c r="I5" s="129" t="s">
        <v>11</v>
      </c>
      <c r="J5" s="130" t="s">
        <v>7</v>
      </c>
      <c r="K5" s="128" t="s">
        <v>10</v>
      </c>
      <c r="L5" s="129" t="s">
        <v>8</v>
      </c>
      <c r="M5" s="129" t="s">
        <v>9</v>
      </c>
      <c r="N5" s="130" t="s">
        <v>7</v>
      </c>
      <c r="O5" s="127" t="s">
        <v>10</v>
      </c>
      <c r="P5" s="127" t="s">
        <v>8</v>
      </c>
      <c r="Q5" s="127" t="s">
        <v>9</v>
      </c>
      <c r="R5" s="127" t="s">
        <v>7</v>
      </c>
      <c r="S5" s="308"/>
      <c r="T5" s="309"/>
      <c r="U5" s="314"/>
      <c r="V5" s="315"/>
    </row>
    <row r="6" spans="1:22" ht="15">
      <c r="A6" s="131" t="s">
        <v>40</v>
      </c>
      <c r="B6" s="131"/>
      <c r="C6" s="132"/>
      <c r="D6" s="133"/>
      <c r="E6" s="133"/>
      <c r="F6" s="133"/>
      <c r="G6" s="133"/>
      <c r="H6" s="133"/>
      <c r="I6" s="133"/>
      <c r="J6" s="133"/>
      <c r="K6" s="133"/>
      <c r="L6" s="133"/>
      <c r="M6" s="133"/>
      <c r="N6" s="133"/>
      <c r="O6" s="133"/>
      <c r="P6" s="133"/>
      <c r="Q6" s="133"/>
      <c r="R6" s="133"/>
      <c r="S6" s="134"/>
      <c r="T6" s="135"/>
      <c r="U6" s="136"/>
      <c r="V6" s="137"/>
    </row>
    <row r="7" spans="1:22" ht="15">
      <c r="A7" s="138" t="s">
        <v>38</v>
      </c>
      <c r="B7" s="139"/>
      <c r="C7" s="140"/>
      <c r="D7" s="123"/>
      <c r="E7" s="123"/>
      <c r="F7" s="123"/>
      <c r="G7" s="123"/>
      <c r="H7" s="123"/>
      <c r="I7" s="123"/>
      <c r="J7" s="123"/>
      <c r="K7" s="123"/>
      <c r="L7" s="123"/>
      <c r="M7" s="123"/>
      <c r="N7" s="123"/>
      <c r="O7" s="123"/>
      <c r="P7" s="123"/>
      <c r="Q7" s="123"/>
      <c r="R7" s="123"/>
      <c r="S7" s="141"/>
      <c r="T7" s="142"/>
      <c r="U7" s="123"/>
      <c r="V7" s="122"/>
    </row>
    <row r="8" spans="1:22">
      <c r="A8" s="138" t="s">
        <v>15</v>
      </c>
      <c r="B8" s="122"/>
      <c r="C8" s="123"/>
      <c r="D8" s="123"/>
      <c r="E8" s="123"/>
      <c r="F8" s="123"/>
      <c r="G8" s="123"/>
      <c r="H8" s="123"/>
      <c r="I8" s="123"/>
      <c r="J8" s="123"/>
      <c r="K8" s="123"/>
      <c r="L8" s="123"/>
      <c r="M8" s="123"/>
      <c r="N8" s="123"/>
      <c r="O8" s="123"/>
      <c r="P8" s="123"/>
      <c r="Q8" s="123"/>
      <c r="R8" s="123"/>
      <c r="S8" s="141"/>
      <c r="T8" s="142"/>
      <c r="U8" s="123"/>
      <c r="V8" s="122"/>
    </row>
    <row r="9" spans="1:22">
      <c r="A9" s="138" t="s">
        <v>16</v>
      </c>
      <c r="B9" s="122"/>
      <c r="C9" s="123"/>
      <c r="D9" s="123"/>
      <c r="E9" s="123"/>
      <c r="F9" s="123"/>
      <c r="G9" s="123"/>
      <c r="H9" s="123"/>
      <c r="I9" s="123"/>
      <c r="J9" s="123"/>
      <c r="K9" s="123"/>
      <c r="L9" s="123"/>
      <c r="M9" s="123"/>
      <c r="N9" s="123"/>
      <c r="O9" s="123"/>
      <c r="P9" s="123"/>
      <c r="Q9" s="123"/>
      <c r="R9" s="123"/>
      <c r="S9" s="143"/>
      <c r="T9" s="143"/>
      <c r="U9" s="143"/>
      <c r="V9" s="122"/>
    </row>
    <row r="10" spans="1:22">
      <c r="A10" s="138" t="s">
        <v>41</v>
      </c>
      <c r="B10" s="122"/>
      <c r="C10" s="123"/>
      <c r="D10" s="123"/>
      <c r="E10" s="123"/>
      <c r="F10" s="123"/>
      <c r="G10" s="123"/>
      <c r="H10" s="123"/>
      <c r="I10" s="123"/>
      <c r="J10" s="123"/>
      <c r="K10" s="123"/>
      <c r="L10" s="123"/>
      <c r="M10" s="123"/>
      <c r="N10" s="123"/>
      <c r="O10" s="123"/>
      <c r="P10" s="123"/>
      <c r="Q10" s="123"/>
      <c r="R10" s="123"/>
      <c r="S10" s="143"/>
      <c r="T10" s="143"/>
      <c r="U10" s="143"/>
      <c r="V10" s="122"/>
    </row>
    <row r="11" spans="1:22">
      <c r="A11" s="138"/>
      <c r="B11" s="122"/>
      <c r="C11" s="123"/>
      <c r="D11" s="123"/>
      <c r="E11" s="123"/>
      <c r="F11" s="123"/>
      <c r="G11" s="123"/>
      <c r="H11" s="123"/>
      <c r="I11" s="123"/>
      <c r="J11" s="123"/>
      <c r="K11" s="123"/>
      <c r="L11" s="123"/>
      <c r="M11" s="123"/>
      <c r="N11" s="123"/>
      <c r="O11" s="123"/>
      <c r="P11" s="123"/>
      <c r="Q11" s="123"/>
      <c r="R11" s="123"/>
      <c r="S11" s="143"/>
      <c r="T11" s="143"/>
      <c r="U11" s="143"/>
      <c r="V11" s="122"/>
    </row>
    <row r="12" spans="1:22">
      <c r="A12" s="138"/>
      <c r="B12" s="122"/>
      <c r="C12" s="123"/>
      <c r="D12" s="123"/>
      <c r="E12" s="123"/>
      <c r="F12" s="123"/>
      <c r="G12" s="123"/>
      <c r="H12" s="123"/>
      <c r="I12" s="123"/>
      <c r="J12" s="123"/>
      <c r="K12" s="123"/>
      <c r="L12" s="123"/>
      <c r="M12" s="123"/>
      <c r="N12" s="123"/>
      <c r="O12" s="123"/>
      <c r="P12" s="123"/>
      <c r="Q12" s="123"/>
      <c r="R12" s="123"/>
      <c r="S12" s="143"/>
      <c r="T12" s="143"/>
      <c r="U12" s="143"/>
      <c r="V12" s="122"/>
    </row>
    <row r="13" spans="1:22" ht="15">
      <c r="A13" s="144" t="s">
        <v>120</v>
      </c>
      <c r="B13" s="122"/>
      <c r="C13" s="123"/>
      <c r="D13" s="123"/>
      <c r="E13" s="123"/>
      <c r="F13" s="123"/>
      <c r="G13" s="123"/>
      <c r="H13" s="123"/>
      <c r="I13" s="123"/>
      <c r="J13" s="123"/>
      <c r="K13" s="123"/>
      <c r="L13" s="123"/>
      <c r="M13" s="123"/>
      <c r="N13" s="123"/>
      <c r="O13" s="123"/>
      <c r="P13" s="123"/>
      <c r="Q13" s="123"/>
      <c r="R13" s="123"/>
      <c r="S13" s="143"/>
      <c r="T13" s="143"/>
      <c r="U13" s="143"/>
      <c r="V13" s="122"/>
    </row>
    <row r="14" spans="1:22">
      <c r="A14" s="138" t="s">
        <v>124</v>
      </c>
      <c r="B14" s="122"/>
      <c r="C14" s="123"/>
      <c r="D14" s="123"/>
      <c r="E14" s="123"/>
      <c r="F14" s="123"/>
      <c r="G14" s="123"/>
      <c r="H14" s="123"/>
      <c r="I14" s="123"/>
      <c r="J14" s="123"/>
      <c r="K14" s="123"/>
      <c r="L14" s="123"/>
      <c r="M14" s="123"/>
      <c r="N14" s="123"/>
      <c r="O14" s="123"/>
      <c r="P14" s="123"/>
      <c r="Q14" s="123"/>
      <c r="R14" s="123"/>
      <c r="S14" s="143"/>
      <c r="T14" s="143"/>
      <c r="U14" s="143"/>
      <c r="V14" s="122"/>
    </row>
    <row r="15" spans="1:22">
      <c r="A15" s="138" t="s">
        <v>43</v>
      </c>
      <c r="B15" s="122"/>
      <c r="C15" s="123"/>
      <c r="D15" s="123"/>
      <c r="E15" s="123"/>
      <c r="F15" s="123"/>
      <c r="G15" s="123"/>
      <c r="H15" s="123"/>
      <c r="I15" s="123"/>
      <c r="J15" s="123"/>
      <c r="K15" s="123"/>
      <c r="L15" s="123"/>
      <c r="M15" s="123"/>
      <c r="N15" s="123"/>
      <c r="O15" s="123"/>
      <c r="P15" s="123"/>
      <c r="Q15" s="123"/>
      <c r="R15" s="123"/>
      <c r="S15" s="143"/>
      <c r="T15" s="143"/>
      <c r="U15" s="143"/>
      <c r="V15" s="122"/>
    </row>
    <row r="16" spans="1:22">
      <c r="B16" s="122"/>
      <c r="C16" s="123"/>
      <c r="D16" s="123"/>
      <c r="E16" s="123"/>
      <c r="F16" s="123"/>
      <c r="G16" s="123"/>
      <c r="H16" s="123"/>
      <c r="I16" s="123"/>
      <c r="J16" s="123"/>
      <c r="K16" s="123"/>
      <c r="L16" s="123"/>
      <c r="M16" s="123"/>
      <c r="N16" s="123"/>
      <c r="O16" s="123"/>
      <c r="P16" s="123"/>
      <c r="Q16" s="123"/>
      <c r="R16" s="123"/>
      <c r="S16" s="143" t="s">
        <v>138</v>
      </c>
      <c r="T16" s="157">
        <f>SUM(T6:T14)</f>
        <v>0</v>
      </c>
      <c r="U16" s="145" t="s">
        <v>134</v>
      </c>
      <c r="V16" s="158">
        <f>SUM(V6:V14)</f>
        <v>0</v>
      </c>
    </row>
    <row r="17" spans="1:22" ht="15">
      <c r="A17" s="146" t="s">
        <v>4</v>
      </c>
      <c r="B17" s="131"/>
      <c r="C17" s="132"/>
      <c r="D17" s="133"/>
      <c r="E17" s="133"/>
      <c r="F17" s="133"/>
      <c r="G17" s="133"/>
      <c r="H17" s="133"/>
      <c r="I17" s="133"/>
      <c r="J17" s="133"/>
      <c r="K17" s="133"/>
      <c r="L17" s="133"/>
      <c r="M17" s="133"/>
      <c r="N17" s="133"/>
      <c r="O17" s="133"/>
      <c r="P17" s="133"/>
      <c r="Q17" s="133"/>
      <c r="R17" s="133"/>
      <c r="S17" s="134"/>
      <c r="T17" s="134"/>
      <c r="U17" s="147"/>
      <c r="V17" s="137"/>
    </row>
    <row r="18" spans="1:22">
      <c r="A18" s="138" t="s">
        <v>17</v>
      </c>
      <c r="B18" s="122"/>
      <c r="C18" s="123"/>
      <c r="D18" s="123"/>
      <c r="E18" s="123"/>
      <c r="F18" s="123"/>
      <c r="G18" s="123"/>
      <c r="H18" s="123"/>
      <c r="I18" s="123"/>
      <c r="J18" s="123"/>
      <c r="K18" s="123"/>
      <c r="L18" s="123"/>
      <c r="M18" s="123"/>
      <c r="N18" s="123"/>
      <c r="O18" s="123"/>
      <c r="P18" s="123"/>
      <c r="Q18" s="123"/>
      <c r="R18" s="123"/>
      <c r="S18" s="141"/>
      <c r="T18" s="141"/>
      <c r="U18" s="143"/>
      <c r="V18" s="122"/>
    </row>
    <row r="19" spans="1:22">
      <c r="A19" s="138" t="s">
        <v>18</v>
      </c>
      <c r="B19" s="122"/>
      <c r="C19" s="123"/>
      <c r="D19" s="123"/>
      <c r="E19" s="123"/>
      <c r="F19" s="123"/>
      <c r="G19" s="123"/>
      <c r="H19" s="123"/>
      <c r="I19" s="123"/>
      <c r="J19" s="123"/>
      <c r="K19" s="123"/>
      <c r="L19" s="123"/>
      <c r="M19" s="123"/>
      <c r="N19" s="123"/>
      <c r="O19" s="123"/>
      <c r="P19" s="123"/>
      <c r="Q19" s="123"/>
      <c r="R19" s="123"/>
      <c r="S19" s="141"/>
      <c r="T19" s="141"/>
      <c r="U19" s="143"/>
      <c r="V19" s="122"/>
    </row>
    <row r="20" spans="1:22">
      <c r="A20" s="138" t="s">
        <v>19</v>
      </c>
      <c r="B20" s="122"/>
      <c r="C20" s="123"/>
      <c r="D20" s="123"/>
      <c r="E20" s="123"/>
      <c r="F20" s="123"/>
      <c r="G20" s="123"/>
      <c r="H20" s="123"/>
      <c r="I20" s="123"/>
      <c r="J20" s="123"/>
      <c r="K20" s="123"/>
      <c r="L20" s="123"/>
      <c r="M20" s="123"/>
      <c r="N20" s="123"/>
      <c r="O20" s="123"/>
      <c r="P20" s="123"/>
      <c r="Q20" s="123"/>
      <c r="R20" s="123"/>
      <c r="S20" s="143"/>
      <c r="T20" s="143"/>
      <c r="U20" s="143"/>
      <c r="V20" s="122"/>
    </row>
    <row r="21" spans="1:22">
      <c r="A21" s="138"/>
      <c r="B21" s="122"/>
      <c r="C21" s="123"/>
      <c r="D21" s="123"/>
      <c r="E21" s="123"/>
      <c r="F21" s="123"/>
      <c r="G21" s="123"/>
      <c r="H21" s="123"/>
      <c r="I21" s="123"/>
      <c r="J21" s="123"/>
      <c r="K21" s="123"/>
      <c r="L21" s="123"/>
      <c r="M21" s="123"/>
      <c r="N21" s="123"/>
      <c r="O21" s="123"/>
      <c r="P21" s="123"/>
      <c r="Q21" s="123"/>
      <c r="R21" s="123"/>
      <c r="S21" s="143"/>
      <c r="T21" s="143"/>
      <c r="U21" s="143"/>
      <c r="V21" s="122"/>
    </row>
    <row r="22" spans="1:22" ht="15">
      <c r="A22" s="144" t="s">
        <v>120</v>
      </c>
      <c r="B22" s="122"/>
      <c r="C22" s="123"/>
      <c r="D22" s="123"/>
      <c r="E22" s="123"/>
      <c r="F22" s="123"/>
      <c r="G22" s="123"/>
      <c r="H22" s="123"/>
      <c r="I22" s="123"/>
      <c r="J22" s="123"/>
      <c r="K22" s="123"/>
      <c r="L22" s="123"/>
      <c r="M22" s="123"/>
      <c r="N22" s="123"/>
      <c r="O22" s="123"/>
      <c r="P22" s="123"/>
      <c r="Q22" s="123"/>
      <c r="R22" s="123"/>
      <c r="S22" s="143"/>
      <c r="T22" s="143"/>
      <c r="U22" s="143"/>
      <c r="V22" s="122"/>
    </row>
    <row r="23" spans="1:22">
      <c r="A23" s="138" t="s">
        <v>123</v>
      </c>
      <c r="B23" s="122"/>
      <c r="C23" s="123"/>
      <c r="D23" s="123"/>
      <c r="E23" s="123"/>
      <c r="F23" s="123"/>
      <c r="G23" s="123"/>
      <c r="H23" s="123"/>
      <c r="I23" s="123"/>
      <c r="J23" s="123"/>
      <c r="K23" s="123"/>
      <c r="L23" s="123"/>
      <c r="M23" s="123"/>
      <c r="N23" s="123"/>
      <c r="O23" s="123"/>
      <c r="P23" s="123"/>
      <c r="Q23" s="123"/>
      <c r="R23" s="123"/>
      <c r="S23" s="143"/>
      <c r="T23" s="143"/>
      <c r="U23" s="143"/>
      <c r="V23" s="122"/>
    </row>
    <row r="24" spans="1:22">
      <c r="A24" s="138" t="s">
        <v>76</v>
      </c>
      <c r="B24" s="122"/>
      <c r="C24" s="123"/>
      <c r="D24" s="123"/>
      <c r="E24" s="123"/>
      <c r="F24" s="123"/>
      <c r="G24" s="123"/>
      <c r="H24" s="123"/>
      <c r="I24" s="123"/>
      <c r="J24" s="123"/>
      <c r="K24" s="123"/>
      <c r="L24" s="123"/>
      <c r="M24" s="123"/>
      <c r="N24" s="123"/>
      <c r="O24" s="123"/>
      <c r="P24" s="123"/>
      <c r="Q24" s="123"/>
      <c r="R24" s="123"/>
      <c r="S24" s="143"/>
      <c r="T24" s="143"/>
      <c r="U24" s="143"/>
      <c r="V24" s="122"/>
    </row>
    <row r="25" spans="1:22">
      <c r="A25" s="138" t="s">
        <v>125</v>
      </c>
      <c r="B25" s="122"/>
      <c r="C25" s="123"/>
      <c r="D25" s="123"/>
      <c r="E25" s="123"/>
      <c r="F25" s="123"/>
      <c r="G25" s="123"/>
      <c r="H25" s="123"/>
      <c r="I25" s="123"/>
      <c r="J25" s="123"/>
      <c r="K25" s="123"/>
      <c r="L25" s="123"/>
      <c r="M25" s="123"/>
      <c r="N25" s="123"/>
      <c r="O25" s="123"/>
      <c r="P25" s="123"/>
      <c r="Q25" s="123"/>
      <c r="R25" s="123"/>
      <c r="S25" s="143" t="s">
        <v>139</v>
      </c>
      <c r="T25" s="157">
        <f>SUM(T17:T24)</f>
        <v>0</v>
      </c>
      <c r="U25" s="143" t="s">
        <v>134</v>
      </c>
      <c r="V25" s="158">
        <f>SUM(V17:V24)</f>
        <v>0</v>
      </c>
    </row>
    <row r="26" spans="1:22" ht="15">
      <c r="A26" s="146" t="s">
        <v>5</v>
      </c>
      <c r="B26" s="131"/>
      <c r="C26" s="132"/>
      <c r="D26" s="133"/>
      <c r="E26" s="133"/>
      <c r="F26" s="133"/>
      <c r="G26" s="133"/>
      <c r="H26" s="133"/>
      <c r="I26" s="133"/>
      <c r="J26" s="133"/>
      <c r="K26" s="133"/>
      <c r="L26" s="133"/>
      <c r="M26" s="133"/>
      <c r="N26" s="133"/>
      <c r="O26" s="133"/>
      <c r="P26" s="133"/>
      <c r="Q26" s="133"/>
      <c r="R26" s="133"/>
      <c r="S26" s="147"/>
      <c r="T26" s="147"/>
      <c r="U26" s="147"/>
      <c r="V26" s="137"/>
    </row>
    <row r="27" spans="1:22" ht="15">
      <c r="A27" s="138" t="s">
        <v>20</v>
      </c>
      <c r="B27" s="122"/>
      <c r="C27" s="123"/>
      <c r="D27" s="123"/>
      <c r="E27" s="123"/>
      <c r="F27" s="123"/>
      <c r="G27" s="123"/>
      <c r="H27" s="123"/>
      <c r="I27" s="123"/>
      <c r="J27" s="123"/>
      <c r="K27" s="123"/>
      <c r="L27" s="123"/>
      <c r="M27" s="123"/>
      <c r="N27" s="123"/>
      <c r="O27" s="123"/>
      <c r="P27" s="123"/>
      <c r="Q27" s="123"/>
      <c r="R27" s="123"/>
      <c r="S27" s="148"/>
      <c r="T27" s="148"/>
      <c r="U27" s="148"/>
      <c r="V27" s="122"/>
    </row>
    <row r="28" spans="1:22">
      <c r="A28" s="138" t="s">
        <v>21</v>
      </c>
      <c r="B28" s="122"/>
      <c r="C28" s="123"/>
      <c r="D28" s="123"/>
      <c r="E28" s="123"/>
      <c r="F28" s="123"/>
      <c r="G28" s="123"/>
      <c r="H28" s="123"/>
      <c r="I28" s="123"/>
      <c r="J28" s="123"/>
      <c r="K28" s="123"/>
      <c r="L28" s="123"/>
      <c r="M28" s="123"/>
      <c r="N28" s="123"/>
      <c r="O28" s="123"/>
      <c r="P28" s="123"/>
      <c r="Q28" s="123"/>
      <c r="R28" s="123"/>
      <c r="S28" s="143"/>
      <c r="T28" s="143"/>
      <c r="U28" s="143"/>
      <c r="V28" s="122"/>
    </row>
    <row r="29" spans="1:22">
      <c r="A29" s="138" t="s">
        <v>22</v>
      </c>
      <c r="B29" s="122"/>
      <c r="C29" s="123"/>
      <c r="D29" s="123"/>
      <c r="E29" s="123"/>
      <c r="F29" s="123"/>
      <c r="G29" s="123"/>
      <c r="H29" s="123"/>
      <c r="I29" s="123"/>
      <c r="J29" s="123"/>
      <c r="K29" s="123"/>
      <c r="L29" s="123"/>
      <c r="M29" s="123"/>
      <c r="N29" s="123"/>
      <c r="O29" s="123"/>
      <c r="P29" s="123"/>
      <c r="Q29" s="123"/>
      <c r="R29" s="123"/>
      <c r="S29" s="143"/>
      <c r="T29" s="143"/>
      <c r="U29" s="143"/>
      <c r="V29" s="122"/>
    </row>
    <row r="30" spans="1:22">
      <c r="A30" s="138"/>
      <c r="B30" s="122"/>
      <c r="C30" s="123"/>
      <c r="D30" s="123"/>
      <c r="E30" s="123"/>
      <c r="F30" s="123"/>
      <c r="G30" s="123"/>
      <c r="H30" s="123"/>
      <c r="I30" s="123"/>
      <c r="J30" s="123"/>
      <c r="K30" s="123"/>
      <c r="L30" s="123"/>
      <c r="M30" s="123"/>
      <c r="N30" s="123"/>
      <c r="O30" s="123"/>
      <c r="P30" s="123"/>
      <c r="Q30" s="123"/>
      <c r="R30" s="123"/>
      <c r="S30" s="143"/>
      <c r="T30" s="143"/>
      <c r="U30" s="143"/>
      <c r="V30" s="122"/>
    </row>
    <row r="31" spans="1:22" ht="15">
      <c r="A31" s="144" t="s">
        <v>120</v>
      </c>
      <c r="B31" s="122"/>
      <c r="C31" s="123"/>
      <c r="D31" s="123"/>
      <c r="E31" s="123"/>
      <c r="F31" s="123"/>
      <c r="G31" s="123"/>
      <c r="H31" s="123"/>
      <c r="I31" s="123"/>
      <c r="J31" s="123"/>
      <c r="K31" s="123"/>
      <c r="L31" s="123"/>
      <c r="M31" s="123"/>
      <c r="N31" s="123"/>
      <c r="O31" s="123"/>
      <c r="P31" s="123"/>
      <c r="Q31" s="123"/>
      <c r="R31" s="123"/>
      <c r="S31" s="143"/>
      <c r="T31" s="143"/>
      <c r="U31" s="143"/>
      <c r="V31" s="122"/>
    </row>
    <row r="32" spans="1:22">
      <c r="A32" s="138" t="s">
        <v>122</v>
      </c>
      <c r="B32" s="122"/>
      <c r="C32" s="123"/>
      <c r="D32" s="123"/>
      <c r="E32" s="123"/>
      <c r="F32" s="123"/>
      <c r="G32" s="123"/>
      <c r="H32" s="123"/>
      <c r="I32" s="123"/>
      <c r="J32" s="123"/>
      <c r="K32" s="123"/>
      <c r="L32" s="123"/>
      <c r="M32" s="123"/>
      <c r="N32" s="123"/>
      <c r="O32" s="123"/>
      <c r="P32" s="123"/>
      <c r="Q32" s="123"/>
      <c r="R32" s="123"/>
      <c r="S32" s="143"/>
      <c r="T32" s="143"/>
      <c r="U32" s="143"/>
      <c r="V32" s="122"/>
    </row>
    <row r="33" spans="1:22">
      <c r="A33" s="138" t="s">
        <v>121</v>
      </c>
      <c r="B33" s="122"/>
      <c r="C33" s="123"/>
      <c r="D33" s="123"/>
      <c r="E33" s="123"/>
      <c r="F33" s="123"/>
      <c r="G33" s="123"/>
      <c r="H33" s="123"/>
      <c r="I33" s="123"/>
      <c r="J33" s="123"/>
      <c r="K33" s="123"/>
      <c r="L33" s="123"/>
      <c r="M33" s="123"/>
      <c r="N33" s="123"/>
      <c r="O33" s="123"/>
      <c r="P33" s="123"/>
      <c r="Q33" s="123"/>
      <c r="R33" s="123"/>
      <c r="S33" s="143" t="s">
        <v>140</v>
      </c>
      <c r="T33" s="157">
        <f>SUM(T26:T32)</f>
        <v>0</v>
      </c>
      <c r="U33" s="143" t="s">
        <v>134</v>
      </c>
      <c r="V33" s="158">
        <f>SUM(V25:V32)</f>
        <v>0</v>
      </c>
    </row>
    <row r="34" spans="1:22" ht="15">
      <c r="A34" s="146" t="s">
        <v>12</v>
      </c>
      <c r="B34" s="131"/>
      <c r="C34" s="132"/>
      <c r="D34" s="133"/>
      <c r="E34" s="133"/>
      <c r="F34" s="133"/>
      <c r="G34" s="133"/>
      <c r="H34" s="133"/>
      <c r="I34" s="133"/>
      <c r="J34" s="133"/>
      <c r="K34" s="133"/>
      <c r="L34" s="133"/>
      <c r="M34" s="133"/>
      <c r="N34" s="133"/>
      <c r="O34" s="133"/>
      <c r="P34" s="133"/>
      <c r="Q34" s="133"/>
      <c r="R34" s="133"/>
      <c r="S34" s="147"/>
      <c r="T34" s="147"/>
      <c r="U34" s="147"/>
      <c r="V34" s="137"/>
    </row>
    <row r="35" spans="1:22">
      <c r="A35" s="138" t="s">
        <v>23</v>
      </c>
      <c r="B35" s="122"/>
      <c r="C35" s="123"/>
      <c r="D35" s="123"/>
      <c r="E35" s="123"/>
      <c r="F35" s="123"/>
      <c r="G35" s="123"/>
      <c r="H35" s="123"/>
      <c r="I35" s="123"/>
      <c r="J35" s="123"/>
      <c r="K35" s="123"/>
      <c r="L35" s="123"/>
      <c r="M35" s="123"/>
      <c r="N35" s="123"/>
      <c r="O35" s="123"/>
      <c r="P35" s="123"/>
      <c r="Q35" s="123"/>
      <c r="R35" s="123"/>
      <c r="S35" s="143"/>
      <c r="T35" s="143"/>
      <c r="U35" s="143"/>
      <c r="V35" s="122"/>
    </row>
    <row r="36" spans="1:22">
      <c r="A36" s="138" t="s">
        <v>24</v>
      </c>
      <c r="B36" s="122"/>
      <c r="C36" s="123"/>
      <c r="D36" s="123"/>
      <c r="E36" s="123"/>
      <c r="F36" s="123"/>
      <c r="G36" s="123"/>
      <c r="H36" s="123"/>
      <c r="I36" s="123"/>
      <c r="J36" s="123"/>
      <c r="K36" s="123"/>
      <c r="L36" s="123"/>
      <c r="M36" s="123"/>
      <c r="N36" s="123"/>
      <c r="O36" s="123"/>
      <c r="P36" s="123"/>
      <c r="Q36" s="123"/>
      <c r="R36" s="123"/>
      <c r="S36" s="143"/>
      <c r="T36" s="143"/>
      <c r="U36" s="143"/>
      <c r="V36" s="122"/>
    </row>
    <row r="37" spans="1:22">
      <c r="A37" s="138"/>
      <c r="B37" s="122"/>
      <c r="C37" s="123"/>
      <c r="D37" s="123"/>
      <c r="E37" s="123"/>
      <c r="F37" s="123"/>
      <c r="G37" s="123"/>
      <c r="H37" s="123"/>
      <c r="I37" s="123"/>
      <c r="J37" s="123"/>
      <c r="K37" s="123"/>
      <c r="L37" s="123"/>
      <c r="M37" s="123"/>
      <c r="N37" s="123"/>
      <c r="O37" s="123"/>
      <c r="P37" s="123"/>
      <c r="Q37" s="123"/>
      <c r="R37" s="123"/>
      <c r="S37" s="143"/>
      <c r="T37" s="143"/>
      <c r="U37" s="143"/>
      <c r="V37" s="122"/>
    </row>
    <row r="38" spans="1:22" ht="15">
      <c r="A38" s="144" t="s">
        <v>120</v>
      </c>
      <c r="B38" s="122"/>
      <c r="C38" s="123"/>
      <c r="D38" s="123"/>
      <c r="E38" s="123"/>
      <c r="F38" s="123"/>
      <c r="G38" s="123"/>
      <c r="H38" s="123"/>
      <c r="I38" s="123"/>
      <c r="J38" s="123"/>
      <c r="K38" s="123"/>
      <c r="L38" s="123"/>
      <c r="M38" s="123"/>
      <c r="N38" s="123"/>
      <c r="O38" s="123"/>
      <c r="P38" s="123"/>
      <c r="Q38" s="123"/>
      <c r="R38" s="123"/>
      <c r="S38" s="143"/>
      <c r="T38" s="143"/>
      <c r="U38" s="143"/>
      <c r="V38" s="122"/>
    </row>
    <row r="39" spans="1:22">
      <c r="A39" s="138"/>
      <c r="B39" s="122"/>
      <c r="C39" s="123"/>
      <c r="D39" s="123"/>
      <c r="E39" s="123"/>
      <c r="F39" s="123"/>
      <c r="G39" s="123"/>
      <c r="H39" s="123"/>
      <c r="I39" s="123"/>
      <c r="J39" s="123"/>
      <c r="K39" s="123"/>
      <c r="L39" s="123"/>
      <c r="M39" s="123"/>
      <c r="N39" s="123"/>
      <c r="O39" s="123"/>
      <c r="P39" s="123"/>
      <c r="Q39" s="123"/>
      <c r="R39" s="123"/>
      <c r="S39" s="143" t="s">
        <v>141</v>
      </c>
      <c r="T39" s="157">
        <f>SUM(T34:T38)</f>
        <v>0</v>
      </c>
      <c r="U39" s="143" t="s">
        <v>134</v>
      </c>
      <c r="V39" s="158">
        <f>SUM(V34:V38)</f>
        <v>0</v>
      </c>
    </row>
    <row r="40" spans="1:22" ht="15">
      <c r="A40" s="146" t="s">
        <v>6</v>
      </c>
      <c r="B40" s="131"/>
      <c r="C40" s="132"/>
      <c r="D40" s="133"/>
      <c r="E40" s="133"/>
      <c r="F40" s="133"/>
      <c r="G40" s="133"/>
      <c r="H40" s="133"/>
      <c r="I40" s="133"/>
      <c r="J40" s="133"/>
      <c r="K40" s="133"/>
      <c r="L40" s="133"/>
      <c r="M40" s="133"/>
      <c r="N40" s="133"/>
      <c r="O40" s="133"/>
      <c r="P40" s="133"/>
      <c r="Q40" s="133"/>
      <c r="R40" s="133"/>
      <c r="S40" s="147"/>
      <c r="T40" s="147"/>
      <c r="U40" s="147"/>
      <c r="V40" s="137"/>
    </row>
    <row r="41" spans="1:22">
      <c r="A41" s="138" t="s">
        <v>25</v>
      </c>
      <c r="B41" s="122"/>
      <c r="C41" s="123"/>
      <c r="D41" s="123"/>
      <c r="E41" s="123"/>
      <c r="F41" s="123"/>
      <c r="G41" s="123"/>
      <c r="H41" s="123"/>
      <c r="I41" s="123"/>
      <c r="J41" s="123"/>
      <c r="K41" s="123"/>
      <c r="L41" s="123"/>
      <c r="M41" s="123"/>
      <c r="N41" s="123"/>
      <c r="O41" s="123"/>
      <c r="P41" s="123"/>
      <c r="Q41" s="123"/>
      <c r="R41" s="123"/>
      <c r="S41" s="143"/>
      <c r="T41" s="143"/>
      <c r="U41" s="143"/>
      <c r="V41" s="122"/>
    </row>
    <row r="42" spans="1:22">
      <c r="A42" s="138" t="s">
        <v>26</v>
      </c>
      <c r="B42" s="122"/>
      <c r="C42" s="123"/>
      <c r="D42" s="123"/>
      <c r="E42" s="123"/>
      <c r="F42" s="123"/>
      <c r="G42" s="123"/>
      <c r="H42" s="123"/>
      <c r="I42" s="123"/>
      <c r="J42" s="123"/>
      <c r="K42" s="123"/>
      <c r="L42" s="123"/>
      <c r="M42" s="123"/>
      <c r="N42" s="123"/>
      <c r="O42" s="123"/>
      <c r="P42" s="123"/>
      <c r="Q42" s="123"/>
      <c r="R42" s="123"/>
      <c r="S42" s="143"/>
      <c r="T42" s="143"/>
      <c r="U42" s="143"/>
      <c r="V42" s="122"/>
    </row>
    <row r="43" spans="1:22">
      <c r="A43" s="138" t="s">
        <v>27</v>
      </c>
      <c r="B43" s="122"/>
      <c r="C43" s="123"/>
      <c r="D43" s="123"/>
      <c r="E43" s="123"/>
      <c r="F43" s="123"/>
      <c r="G43" s="123"/>
      <c r="H43" s="123"/>
      <c r="I43" s="123"/>
      <c r="J43" s="123"/>
      <c r="K43" s="123"/>
      <c r="L43" s="123"/>
      <c r="M43" s="123"/>
      <c r="N43" s="123"/>
      <c r="O43" s="123"/>
      <c r="P43" s="123"/>
      <c r="Q43" s="123"/>
      <c r="R43" s="123"/>
      <c r="S43" s="143"/>
      <c r="T43" s="143"/>
      <c r="U43" s="143"/>
      <c r="V43" s="122"/>
    </row>
    <row r="44" spans="1:22">
      <c r="B44" s="122"/>
      <c r="C44" s="123"/>
      <c r="D44" s="123"/>
      <c r="E44" s="123"/>
      <c r="F44" s="123"/>
      <c r="G44" s="123"/>
      <c r="H44" s="123"/>
      <c r="I44" s="123"/>
      <c r="J44" s="123"/>
      <c r="K44" s="123"/>
      <c r="L44" s="123"/>
      <c r="M44" s="123"/>
      <c r="N44" s="123"/>
      <c r="O44" s="123"/>
      <c r="P44" s="123"/>
      <c r="Q44" s="123"/>
      <c r="R44" s="123"/>
      <c r="S44" s="145"/>
      <c r="T44" s="145"/>
      <c r="U44" s="143"/>
      <c r="V44" s="122"/>
    </row>
    <row r="45" spans="1:22" ht="15">
      <c r="A45" s="144" t="s">
        <v>120</v>
      </c>
      <c r="B45" s="122"/>
      <c r="C45" s="123"/>
      <c r="D45" s="123"/>
      <c r="E45" s="123"/>
      <c r="F45" s="123"/>
      <c r="G45" s="123"/>
      <c r="H45" s="123"/>
      <c r="I45" s="123"/>
      <c r="J45" s="123"/>
      <c r="K45" s="123"/>
      <c r="L45" s="123"/>
      <c r="M45" s="123"/>
      <c r="N45" s="123"/>
      <c r="O45" s="123"/>
      <c r="P45" s="123"/>
      <c r="Q45" s="123"/>
      <c r="R45" s="123"/>
      <c r="S45" s="143" t="s">
        <v>142</v>
      </c>
      <c r="T45" s="157">
        <f>SUM(T40:T44)</f>
        <v>0</v>
      </c>
      <c r="U45" s="143" t="s">
        <v>134</v>
      </c>
      <c r="V45" s="159">
        <f>SUM(V40:V44)</f>
        <v>0</v>
      </c>
    </row>
    <row r="46" spans="1:22">
      <c r="A46" s="149"/>
      <c r="B46" s="137"/>
      <c r="C46" s="133"/>
      <c r="D46" s="133"/>
      <c r="E46" s="133"/>
      <c r="F46" s="133"/>
      <c r="G46" s="133"/>
      <c r="H46" s="133"/>
      <c r="I46" s="133"/>
      <c r="J46" s="133"/>
      <c r="K46" s="133"/>
      <c r="L46" s="133"/>
      <c r="M46" s="133"/>
      <c r="N46" s="133"/>
      <c r="O46" s="133"/>
      <c r="P46" s="133"/>
      <c r="Q46" s="133"/>
      <c r="R46" s="133"/>
      <c r="S46" s="150"/>
      <c r="T46" s="150"/>
      <c r="U46" s="150"/>
      <c r="V46" s="149"/>
    </row>
    <row r="47" spans="1:22" ht="15">
      <c r="A47" s="144" t="s">
        <v>42</v>
      </c>
      <c r="B47" s="122"/>
      <c r="C47" s="123"/>
      <c r="D47" s="123"/>
      <c r="E47" s="123"/>
      <c r="F47" s="123"/>
      <c r="G47" s="123"/>
      <c r="H47" s="123"/>
      <c r="I47" s="123"/>
      <c r="J47" s="123"/>
      <c r="K47" s="123"/>
      <c r="L47" s="123"/>
      <c r="M47" s="123"/>
      <c r="N47" s="123"/>
      <c r="O47" s="123"/>
      <c r="P47" s="123"/>
      <c r="Q47" s="123"/>
      <c r="R47" s="123"/>
      <c r="S47" s="151" t="s">
        <v>45</v>
      </c>
      <c r="T47" s="160">
        <f>SUM(T45+T39+T33+T25+T16)</f>
        <v>0</v>
      </c>
      <c r="U47" s="148" t="s">
        <v>28</v>
      </c>
      <c r="V47" s="240">
        <f>SUM(V45+V39+V33+V25+V16)</f>
        <v>0</v>
      </c>
    </row>
    <row r="48" spans="1:22" ht="44.65" customHeight="1">
      <c r="A48" s="152" t="s">
        <v>147</v>
      </c>
      <c r="B48" s="152"/>
      <c r="C48" s="152"/>
      <c r="D48" s="152"/>
      <c r="E48" s="152"/>
      <c r="F48" s="152"/>
      <c r="G48" s="152"/>
      <c r="H48" s="152"/>
      <c r="I48" s="152"/>
      <c r="J48" s="152"/>
      <c r="K48" s="152"/>
      <c r="L48" s="152"/>
      <c r="M48" s="152"/>
      <c r="N48" s="152"/>
      <c r="O48" s="152"/>
      <c r="P48" s="152"/>
      <c r="Q48" s="152"/>
      <c r="R48" s="152"/>
      <c r="S48" s="311" t="s">
        <v>145</v>
      </c>
      <c r="U48" s="311" t="s">
        <v>146</v>
      </c>
      <c r="V48" s="149"/>
    </row>
    <row r="49" spans="1:22">
      <c r="A49" s="153"/>
      <c r="B49" s="153"/>
      <c r="C49" s="153"/>
      <c r="D49" s="153"/>
      <c r="E49" s="153"/>
      <c r="F49" s="153"/>
      <c r="G49" s="153"/>
      <c r="H49" s="153"/>
      <c r="I49" s="153"/>
      <c r="J49" s="153"/>
      <c r="K49" s="153"/>
      <c r="L49" s="153"/>
      <c r="M49" s="153"/>
      <c r="N49" s="153"/>
      <c r="O49" s="153"/>
      <c r="P49" s="153"/>
      <c r="Q49" s="153"/>
      <c r="R49" s="153"/>
      <c r="S49" s="311"/>
      <c r="T49" s="161">
        <f>'Samlet budgetoversigt'!F6</f>
        <v>0</v>
      </c>
      <c r="U49" s="311"/>
      <c r="V49" s="162">
        <f>'Samlet budgetoversigt'!E15</f>
        <v>0</v>
      </c>
    </row>
    <row r="53" spans="1:22">
      <c r="T53" s="310"/>
      <c r="U53" s="310"/>
    </row>
    <row r="54" spans="1:22">
      <c r="T54" s="310"/>
      <c r="U54" s="310"/>
    </row>
    <row r="55" spans="1:22">
      <c r="T55" s="310"/>
      <c r="U55" s="310"/>
    </row>
    <row r="56" spans="1:22">
      <c r="T56" s="310"/>
      <c r="U56" s="310"/>
    </row>
    <row r="57" spans="1:22">
      <c r="S57" s="154"/>
      <c r="T57" s="154"/>
    </row>
  </sheetData>
  <sheetProtection selectLockedCells="1"/>
  <mergeCells count="9">
    <mergeCell ref="G4:J4"/>
    <mergeCell ref="K4:N4"/>
    <mergeCell ref="C4:F4"/>
    <mergeCell ref="S4:T5"/>
    <mergeCell ref="T53:U56"/>
    <mergeCell ref="S48:S49"/>
    <mergeCell ref="U4:V5"/>
    <mergeCell ref="U48:U49"/>
    <mergeCell ref="O4:R4"/>
  </mergeCells>
  <phoneticPr fontId="0" type="noConversion"/>
  <pageMargins left="0.2" right="0.19" top="0.74803149606299213" bottom="0.74803149606299213" header="0.31496062992125984" footer="0.31496062992125984"/>
  <pageSetup paperSize="8" orientation="landscape"/>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DF0F-84B6-4815-ABEA-F6B64C30462F}">
  <sheetPr>
    <tabColor rgb="FF61B0A8"/>
  </sheetPr>
  <dimension ref="A1:AO458"/>
  <sheetViews>
    <sheetView topLeftCell="A25" zoomScale="90" zoomScaleNormal="90" zoomScaleSheetLayoutView="90" zoomScalePageLayoutView="75" workbookViewId="0">
      <selection activeCell="B85" sqref="B85"/>
    </sheetView>
  </sheetViews>
  <sheetFormatPr defaultColWidth="8.625" defaultRowHeight="14.25"/>
  <cols>
    <col min="1" max="1" width="19.625" style="5" customWidth="1"/>
    <col min="2" max="2" width="21.5" style="5" customWidth="1"/>
    <col min="3" max="4" width="30.625" style="5" customWidth="1"/>
    <col min="5" max="5" width="25.625" style="5" customWidth="1"/>
    <col min="6" max="6" width="22" style="5" bestFit="1" customWidth="1"/>
    <col min="7" max="7" width="16.5" style="5" customWidth="1"/>
    <col min="8" max="8" width="29.625" style="5" customWidth="1"/>
    <col min="9" max="9" width="13.625" style="5" bestFit="1" customWidth="1"/>
    <col min="10" max="10" width="11.5" style="5" customWidth="1"/>
    <col min="11" max="13" width="8.625" style="5"/>
    <col min="14" max="14" width="11.125" style="5" customWidth="1"/>
    <col min="15" max="15" width="5.625" style="5" customWidth="1"/>
    <col min="16" max="16" width="5.125" style="5" customWidth="1"/>
    <col min="17" max="17" width="17.625" customWidth="1"/>
    <col min="18" max="18" width="54" style="39" customWidth="1"/>
    <col min="19" max="19" width="50.625" style="78" hidden="1" customWidth="1"/>
    <col min="20" max="20" width="41.625" style="40" hidden="1" customWidth="1"/>
    <col min="21" max="21" width="36.875" style="41" hidden="1" customWidth="1"/>
    <col min="22" max="22" width="43.625" hidden="1" customWidth="1"/>
    <col min="23" max="23" width="19.75" style="41" hidden="1" customWidth="1"/>
    <col min="24" max="24" width="40.25" hidden="1" customWidth="1"/>
    <col min="25" max="25" width="30.125" style="5" hidden="1" customWidth="1"/>
    <col min="26" max="26" width="13.25" style="5" hidden="1" customWidth="1"/>
    <col min="27" max="27" width="50.625" style="5" hidden="1" customWidth="1"/>
    <col min="28" max="28" width="12.375" style="5" hidden="1" customWidth="1"/>
    <col min="29" max="29" width="8.75" style="5" hidden="1" customWidth="1"/>
    <col min="30" max="30" width="10.875" style="5" hidden="1" customWidth="1"/>
    <col min="31" max="31" width="10.25" style="5" hidden="1" customWidth="1"/>
    <col min="32" max="32" width="9.125" style="5" hidden="1" customWidth="1"/>
    <col min="33" max="33" width="9.75" style="5" hidden="1" customWidth="1"/>
    <col min="34" max="34" width="6.5" style="5" hidden="1" customWidth="1"/>
    <col min="35" max="35" width="7.125" style="5" hidden="1" customWidth="1"/>
    <col min="36" max="36" width="6.75" style="5" hidden="1" customWidth="1"/>
    <col min="37" max="37" width="10.75" style="5" hidden="1" customWidth="1"/>
    <col min="38" max="38" width="14.125" style="5" hidden="1" customWidth="1"/>
    <col min="39" max="41" width="0" style="5" hidden="1" customWidth="1"/>
    <col min="42" max="16384" width="8.625" style="5"/>
  </cols>
  <sheetData>
    <row r="1" spans="1:31" ht="15">
      <c r="A1" s="293" t="s">
        <v>32</v>
      </c>
      <c r="B1" s="293"/>
      <c r="C1" s="293"/>
      <c r="D1" s="293"/>
      <c r="E1" s="293"/>
    </row>
    <row r="2" spans="1:31" ht="15" thickBot="1"/>
    <row r="3" spans="1:31" ht="15">
      <c r="A3" s="100" t="s">
        <v>44</v>
      </c>
      <c r="B3" s="294" t="s">
        <v>193</v>
      </c>
      <c r="C3" s="295"/>
      <c r="D3" s="295"/>
      <c r="E3" s="295"/>
      <c r="F3" s="295"/>
      <c r="G3" s="296"/>
      <c r="H3" s="24"/>
      <c r="I3" s="297" t="s">
        <v>129</v>
      </c>
      <c r="J3" s="298"/>
      <c r="K3" s="299"/>
    </row>
    <row r="4" spans="1:31" ht="15.75" thickBot="1">
      <c r="A4" s="25"/>
      <c r="B4" s="25"/>
      <c r="C4" s="88" t="s">
        <v>33</v>
      </c>
      <c r="D4" s="88"/>
      <c r="E4" s="89"/>
      <c r="F4" s="89"/>
      <c r="G4" s="24"/>
      <c r="H4" s="24"/>
      <c r="I4" s="300" t="s">
        <v>80</v>
      </c>
      <c r="J4" s="301"/>
      <c r="K4" s="302"/>
      <c r="N4" s="24"/>
    </row>
    <row r="5" spans="1:31" ht="15.75" thickBot="1">
      <c r="A5" s="26"/>
      <c r="B5" s="77" t="s">
        <v>85</v>
      </c>
      <c r="C5" s="77" t="s">
        <v>208</v>
      </c>
      <c r="D5" s="77" t="s">
        <v>214</v>
      </c>
      <c r="E5" s="27" t="s">
        <v>0</v>
      </c>
      <c r="F5" s="28" t="s">
        <v>13</v>
      </c>
      <c r="P5" s="39"/>
      <c r="Q5" s="78"/>
      <c r="R5" s="78"/>
      <c r="S5" s="40"/>
      <c r="T5" s="41"/>
      <c r="U5"/>
      <c r="V5" s="41"/>
    </row>
    <row r="6" spans="1:31" ht="20.25">
      <c r="A6" s="90" t="s">
        <v>82</v>
      </c>
      <c r="B6" s="199">
        <f>B23+B46+B68+B90+B112+B134+B156+B178+B200+B222+B244+B266+B288+B310+B332+B354+B376+B398+B420+B442</f>
        <v>1113333.3333333335</v>
      </c>
      <c r="C6" s="199">
        <f t="shared" ref="C6:F6" si="0">C23+C46+C68+C90+C112+C134+C156+C178+C200+C222+C244+C266+C288+C310+C332+C354+C376+C398+C420+C442</f>
        <v>836666.66666666663</v>
      </c>
      <c r="D6" s="226">
        <f t="shared" si="0"/>
        <v>0</v>
      </c>
      <c r="E6" s="245">
        <f t="shared" si="0"/>
        <v>1950000</v>
      </c>
      <c r="F6" s="229">
        <f t="shared" si="0"/>
        <v>3033</v>
      </c>
      <c r="G6" s="4"/>
      <c r="H6" s="188"/>
      <c r="I6" s="188"/>
      <c r="J6" s="188"/>
      <c r="K6" s="188"/>
      <c r="L6" s="188"/>
      <c r="M6" s="188"/>
      <c r="P6" s="332" t="s">
        <v>194</v>
      </c>
      <c r="Q6" s="333"/>
      <c r="R6" s="333"/>
      <c r="S6" s="333"/>
      <c r="T6" s="333"/>
      <c r="U6" s="334"/>
      <c r="V6" s="269"/>
    </row>
    <row r="7" spans="1:31">
      <c r="A7" s="91" t="s">
        <v>3</v>
      </c>
      <c r="B7" s="227">
        <f t="shared" ref="B7:E16" si="1">B24+B47+B69+B91+B113+B135+B157+B179+B201+B223+B245+B267+B289+B311+B333+B355+B377+B399+B421+B443</f>
        <v>0</v>
      </c>
      <c r="C7" s="226">
        <f t="shared" si="1"/>
        <v>0</v>
      </c>
      <c r="D7" s="226">
        <f t="shared" si="1"/>
        <v>0</v>
      </c>
      <c r="E7" s="246">
        <f t="shared" si="1"/>
        <v>0</v>
      </c>
      <c r="F7" s="230"/>
      <c r="G7" s="4"/>
      <c r="H7" s="188"/>
      <c r="I7" s="188"/>
      <c r="J7" s="188"/>
      <c r="K7" s="188"/>
      <c r="L7" s="188"/>
      <c r="M7" s="188"/>
      <c r="P7" s="219"/>
      <c r="Q7" s="220"/>
      <c r="R7" s="220"/>
      <c r="S7" s="221"/>
      <c r="T7" s="221"/>
      <c r="U7" s="270"/>
      <c r="V7" s="266"/>
    </row>
    <row r="8" spans="1:31">
      <c r="A8" s="91" t="s">
        <v>84</v>
      </c>
      <c r="B8" s="227">
        <f t="shared" si="1"/>
        <v>201666.66666666669</v>
      </c>
      <c r="C8" s="226">
        <f t="shared" si="1"/>
        <v>148333.33333333331</v>
      </c>
      <c r="D8" s="226">
        <f t="shared" si="1"/>
        <v>0</v>
      </c>
      <c r="E8" s="246">
        <f t="shared" si="1"/>
        <v>350000</v>
      </c>
      <c r="F8" s="230"/>
      <c r="G8" s="4"/>
      <c r="H8" s="188"/>
      <c r="I8" s="188"/>
      <c r="J8" s="188"/>
      <c r="K8" s="188"/>
      <c r="L8" s="188"/>
      <c r="M8" s="188"/>
      <c r="P8" s="219"/>
      <c r="Q8" s="220"/>
      <c r="R8" s="220"/>
      <c r="S8" s="221"/>
      <c r="T8" s="221"/>
      <c r="U8" s="270"/>
      <c r="V8" s="266"/>
    </row>
    <row r="9" spans="1:31" ht="15">
      <c r="A9" s="91" t="s">
        <v>46</v>
      </c>
      <c r="B9" s="227">
        <f t="shared" si="1"/>
        <v>12000</v>
      </c>
      <c r="C9" s="226">
        <f t="shared" si="1"/>
        <v>8000</v>
      </c>
      <c r="D9" s="226">
        <f t="shared" si="1"/>
        <v>0</v>
      </c>
      <c r="E9" s="246">
        <f t="shared" si="1"/>
        <v>20000</v>
      </c>
      <c r="F9" s="230"/>
      <c r="G9" s="4"/>
      <c r="H9" s="188"/>
      <c r="I9" s="188"/>
      <c r="J9" s="188"/>
      <c r="K9" s="188"/>
      <c r="L9" s="188"/>
      <c r="M9" s="188"/>
      <c r="P9" s="323" t="s">
        <v>195</v>
      </c>
      <c r="Q9" s="324"/>
      <c r="R9" s="324"/>
      <c r="S9" s="221"/>
      <c r="T9" s="221"/>
      <c r="U9" s="270"/>
      <c r="V9" s="266"/>
    </row>
    <row r="10" spans="1:31">
      <c r="A10" s="91" t="s">
        <v>2</v>
      </c>
      <c r="B10" s="227">
        <f t="shared" si="1"/>
        <v>1800</v>
      </c>
      <c r="C10" s="226">
        <f t="shared" si="1"/>
        <v>1200</v>
      </c>
      <c r="D10" s="226">
        <f t="shared" si="1"/>
        <v>0</v>
      </c>
      <c r="E10" s="246">
        <f t="shared" si="1"/>
        <v>3000</v>
      </c>
      <c r="F10" s="230"/>
      <c r="G10" s="4"/>
      <c r="H10" s="188"/>
      <c r="I10" s="188"/>
      <c r="J10" s="188"/>
      <c r="K10" s="188"/>
      <c r="L10" s="188"/>
      <c r="M10" s="188"/>
      <c r="P10" s="325" t="s">
        <v>196</v>
      </c>
      <c r="Q10" s="326"/>
      <c r="R10" s="326"/>
      <c r="S10" s="221"/>
      <c r="T10" s="221"/>
      <c r="U10" s="270"/>
      <c r="V10" s="266"/>
    </row>
    <row r="11" spans="1:31">
      <c r="A11" s="91" t="s">
        <v>14</v>
      </c>
      <c r="B11" s="227">
        <f t="shared" si="1"/>
        <v>0</v>
      </c>
      <c r="C11" s="226">
        <f t="shared" si="1"/>
        <v>0</v>
      </c>
      <c r="D11" s="226">
        <f t="shared" si="1"/>
        <v>0</v>
      </c>
      <c r="E11" s="246">
        <f t="shared" si="1"/>
        <v>0</v>
      </c>
      <c r="F11" s="230"/>
      <c r="G11" s="4"/>
      <c r="H11" s="188"/>
      <c r="I11" s="188"/>
      <c r="J11" s="188"/>
      <c r="K11" s="188"/>
      <c r="L11" s="188"/>
      <c r="M11" s="188"/>
      <c r="P11" s="327"/>
      <c r="Q11" s="326"/>
      <c r="R11" s="326"/>
      <c r="S11" s="221"/>
      <c r="T11" s="221"/>
      <c r="U11" s="270"/>
      <c r="V11" s="266"/>
    </row>
    <row r="12" spans="1:31" ht="15" thickBot="1">
      <c r="A12" s="92" t="s">
        <v>83</v>
      </c>
      <c r="B12" s="227">
        <f t="shared" si="1"/>
        <v>26000</v>
      </c>
      <c r="C12" s="226">
        <f t="shared" si="1"/>
        <v>14000</v>
      </c>
      <c r="D12" s="198">
        <f t="shared" si="1"/>
        <v>0</v>
      </c>
      <c r="E12" s="246">
        <f t="shared" si="1"/>
        <v>40000</v>
      </c>
      <c r="F12" s="230"/>
      <c r="G12" s="4"/>
      <c r="H12" s="188"/>
      <c r="I12" s="188"/>
      <c r="J12" s="188"/>
      <c r="K12" s="188"/>
      <c r="L12" s="188"/>
      <c r="M12" s="188"/>
      <c r="P12" s="327"/>
      <c r="Q12" s="326"/>
      <c r="R12" s="326"/>
      <c r="S12" s="221"/>
      <c r="T12" s="221"/>
      <c r="U12" s="270"/>
      <c r="V12" s="266"/>
    </row>
    <row r="13" spans="1:31" ht="15">
      <c r="A13" s="93" t="s">
        <v>31</v>
      </c>
      <c r="B13" s="228">
        <f t="shared" si="1"/>
        <v>1351200</v>
      </c>
      <c r="C13" s="199">
        <f t="shared" si="1"/>
        <v>1005800</v>
      </c>
      <c r="D13" s="226">
        <f t="shared" si="1"/>
        <v>0</v>
      </c>
      <c r="E13" s="245">
        <f t="shared" si="1"/>
        <v>2357000</v>
      </c>
      <c r="F13" s="230"/>
      <c r="G13" s="4"/>
      <c r="H13" s="188"/>
      <c r="I13" s="188"/>
      <c r="J13" s="188"/>
      <c r="K13" s="188"/>
      <c r="L13" s="188"/>
      <c r="M13" s="188"/>
      <c r="P13" s="325" t="s">
        <v>197</v>
      </c>
      <c r="Q13" s="326"/>
      <c r="R13" s="326"/>
      <c r="S13" s="221"/>
      <c r="T13" s="221"/>
      <c r="U13" s="270"/>
      <c r="V13" s="266"/>
    </row>
    <row r="14" spans="1:31" ht="15.75" thickBot="1">
      <c r="A14" s="92" t="s">
        <v>1</v>
      </c>
      <c r="B14" s="226">
        <f t="shared" si="1"/>
        <v>334000</v>
      </c>
      <c r="C14" s="226">
        <f t="shared" si="1"/>
        <v>251000</v>
      </c>
      <c r="D14" s="198">
        <f t="shared" si="1"/>
        <v>0</v>
      </c>
      <c r="E14" s="246">
        <f t="shared" si="1"/>
        <v>585000</v>
      </c>
      <c r="F14" s="231"/>
      <c r="G14" s="4"/>
      <c r="H14" s="188"/>
      <c r="I14" s="188"/>
      <c r="J14" s="188"/>
      <c r="K14" s="188"/>
      <c r="L14" s="188"/>
      <c r="M14" s="188"/>
      <c r="P14" s="327"/>
      <c r="Q14" s="326"/>
      <c r="R14" s="326"/>
      <c r="S14" s="221"/>
      <c r="T14" s="221"/>
      <c r="U14" s="270"/>
      <c r="V14" s="266"/>
      <c r="AE14" s="185"/>
    </row>
    <row r="15" spans="1:31" ht="15.75" thickBot="1">
      <c r="A15" s="94" t="s">
        <v>0</v>
      </c>
      <c r="B15" s="211">
        <f t="shared" si="1"/>
        <v>1685200</v>
      </c>
      <c r="C15" s="211">
        <f t="shared" si="1"/>
        <v>1226800</v>
      </c>
      <c r="D15" s="198">
        <f t="shared" si="1"/>
        <v>0</v>
      </c>
      <c r="E15" s="245">
        <f t="shared" si="1"/>
        <v>2942000</v>
      </c>
      <c r="F15" s="231"/>
      <c r="G15" s="4"/>
      <c r="H15" s="188"/>
      <c r="I15" s="188"/>
      <c r="J15" s="188"/>
      <c r="K15" s="188"/>
      <c r="L15" s="188"/>
      <c r="M15" s="188"/>
      <c r="P15" s="327"/>
      <c r="Q15" s="326"/>
      <c r="R15" s="326"/>
      <c r="S15" s="221"/>
      <c r="T15" s="221"/>
      <c r="U15" s="270"/>
      <c r="V15" s="266"/>
      <c r="AE15" s="186"/>
    </row>
    <row r="16" spans="1:31" ht="15.75" thickBot="1">
      <c r="A16" s="202" t="s">
        <v>151</v>
      </c>
      <c r="B16" s="199">
        <f t="shared" si="1"/>
        <v>1685200</v>
      </c>
      <c r="C16" s="199">
        <f t="shared" si="1"/>
        <v>30000</v>
      </c>
      <c r="D16" s="226">
        <f t="shared" si="1"/>
        <v>100000</v>
      </c>
      <c r="E16" s="232">
        <f t="shared" si="1"/>
        <v>1351200</v>
      </c>
      <c r="F16" s="92"/>
      <c r="P16" s="325" t="s">
        <v>198</v>
      </c>
      <c r="Q16" s="326"/>
      <c r="R16" s="326"/>
      <c r="S16" s="221"/>
      <c r="T16" s="221"/>
      <c r="U16" s="270"/>
      <c r="V16" s="266"/>
      <c r="AE16" s="185"/>
    </row>
    <row r="17" spans="1:36">
      <c r="A17" s="4"/>
      <c r="B17" s="4"/>
      <c r="C17" s="4"/>
      <c r="D17" s="4"/>
      <c r="E17" s="4"/>
      <c r="F17" s="4"/>
      <c r="G17" s="4"/>
      <c r="P17" s="327"/>
      <c r="Q17" s="326"/>
      <c r="R17" s="326"/>
      <c r="S17" s="221"/>
      <c r="T17" s="221"/>
      <c r="U17" s="270"/>
      <c r="V17" s="266"/>
      <c r="AF17" s="185"/>
    </row>
    <row r="18" spans="1:36" ht="15">
      <c r="A18" s="29" t="s">
        <v>34</v>
      </c>
      <c r="B18" s="1" t="s">
        <v>81</v>
      </c>
      <c r="C18" s="206" t="s">
        <v>47</v>
      </c>
      <c r="D18" s="206"/>
      <c r="E18" s="30" t="s">
        <v>37</v>
      </c>
      <c r="F18" s="204" t="s">
        <v>180</v>
      </c>
      <c r="G18" s="184"/>
      <c r="H18" s="205"/>
      <c r="I18" s="207"/>
      <c r="J18" s="184"/>
      <c r="K18" s="184"/>
      <c r="L18" s="184"/>
      <c r="M18" s="184"/>
      <c r="P18" s="327"/>
      <c r="Q18" s="326"/>
      <c r="R18" s="326"/>
      <c r="S18" s="223"/>
      <c r="T18" s="221"/>
      <c r="U18" s="270"/>
      <c r="V18" s="267"/>
      <c r="W18" s="5"/>
      <c r="X18" s="83"/>
      <c r="AA18" s="184" t="str">
        <f>IF(NOT(ISERROR(MATCH("Selvfinansieret",B19,0))),"",IF(NOT(ISERROR(MATCH(B19,{"ABER"},0))),IF(X18=0,"",X18),IF(NOT(ISERROR(MATCH(B19,{"GEBER"},0))),IF(AG33=0,"",AG33),IF(NOT(ISERROR(MATCH(B19,{"FIBER"},0))),IF(Z18=0,"",Z18),""))))</f>
        <v/>
      </c>
      <c r="AF18" s="184"/>
    </row>
    <row r="19" spans="1:36" ht="15">
      <c r="A19" s="29" t="s">
        <v>207</v>
      </c>
      <c r="B19" s="31" t="s">
        <v>186</v>
      </c>
      <c r="C19" s="206"/>
      <c r="D19" s="206"/>
      <c r="E19" s="30" t="s">
        <v>177</v>
      </c>
      <c r="F19" s="31" t="s">
        <v>176</v>
      </c>
      <c r="G19" s="184"/>
      <c r="H19" s="205"/>
      <c r="I19" s="207"/>
      <c r="J19" s="184"/>
      <c r="K19" s="184"/>
      <c r="L19" s="184"/>
      <c r="M19" s="184"/>
      <c r="P19" s="318" t="s">
        <v>199</v>
      </c>
      <c r="Q19" s="319"/>
      <c r="R19" s="319"/>
      <c r="S19" s="224"/>
      <c r="T19" s="221"/>
      <c r="U19" s="270"/>
      <c r="V19" s="267"/>
      <c r="W19" s="5"/>
      <c r="X19" s="83"/>
      <c r="Y19" s="84"/>
      <c r="AA19" s="184"/>
      <c r="AF19" s="184"/>
    </row>
    <row r="20" spans="1:36" ht="30">
      <c r="A20" s="30" t="s">
        <v>35</v>
      </c>
      <c r="B20" s="31" t="s">
        <v>169</v>
      </c>
      <c r="C20" s="30"/>
      <c r="D20" s="30"/>
      <c r="E20" s="217" t="s">
        <v>36</v>
      </c>
      <c r="F20" s="218">
        <f>IFERROR(IF(NOT(ISERROR(MATCH(B19,{"ABER"},0))),INDEX(ABER_Tilskudsprocent_liste[#All],MATCH(B20,ABER_Tilskudsprocent_liste[[#All],[Typer af projekter og aktiviteter/ virksomhedsstørrelse]],0),MATCH(AA22,ABER_Tilskudsprocent_liste[#Headers],0)),IF(NOT(ISERROR(MATCH(B19,{"GBER"},0))),INDEX(GEBER_Tilskudsprocent_liste[#All],MATCH(B20,GEBER_Tilskudsprocent_liste[[#All],[Typer af projekter og aktiviteter/ virksomhedsstørrelse]],0),MATCH(AA22,GEBER_Tilskudsprocent_liste[#Headers],0)),IF(NOT(ISERROR(MATCH(B19,{"FIBER"},0))),INDEX(FIBER_Tilskudsprocent_liste[#All],MATCH(B20,FIBER_Tilskudsprocent_liste[[#All],[Typer af projekter og aktiviteter/ virksomhedsstørrelse]],0),MATCH(AA22,FIBER_Tilskudsprocent_liste[#Headers],0)),""))),"")</f>
        <v>0.6</v>
      </c>
      <c r="G20" s="217" t="s">
        <v>213</v>
      </c>
      <c r="H20" s="249" t="s">
        <v>218</v>
      </c>
      <c r="I20" s="250"/>
      <c r="J20" s="251" t="s">
        <v>221</v>
      </c>
      <c r="K20" s="251"/>
      <c r="L20" s="251"/>
      <c r="M20" s="262"/>
      <c r="P20" s="320"/>
      <c r="Q20" s="319"/>
      <c r="R20" s="319"/>
      <c r="S20" s="224"/>
      <c r="T20" s="221"/>
      <c r="U20" s="270"/>
      <c r="V20" s="267"/>
      <c r="W20" s="5"/>
      <c r="X20" s="186"/>
      <c r="AB20" s="83"/>
      <c r="AF20" s="184"/>
    </row>
    <row r="21" spans="1:36" ht="15">
      <c r="A21" s="29"/>
      <c r="B21" s="30"/>
      <c r="C21" s="30"/>
      <c r="D21" s="30"/>
      <c r="E21" s="217"/>
      <c r="F21" s="255">
        <f>IFERROR(IF(NOT(ISERROR(MATCH(B19,{"ABER"},0))),INDEX(ABER_Tilskudsprocent_liste[#All],MATCH(B20,ABER_Tilskudsprocent_liste[[#All],[Typer af projekter og aktiviteter/ virksomhedsstørrelse]],0),MATCH(AA22,ABER_Tilskudsprocent_liste[#Headers],0)),IF(NOT(ISERROR(MATCH(B19,{"GBER"},0))),INDEX(GEBER_Tilskudsprocent_liste[#All],MATCH(B20,GEBER_Tilskudsprocent_liste[[#All],[Typer af projekter og aktiviteter/ virksomhedsstørrelse]],0),MATCH(AA22,GEBER_Tilskudsprocent_liste[#Headers],0)),IF(NOT(ISERROR(MATCH(B19,{"FIBER"},0))),INDEX(FIBER_Tilskudsprocent_liste[#All],MATCH(B20,FIBER_Tilskudsprocent_liste[[#All],[Typer af projekter og aktiviteter/ virksomhedsstørrelse]],0),MATCH(AA22,FIBER_Tilskudsprocent_liste[#Headers],0)),""))),"")</f>
        <v>0.6</v>
      </c>
      <c r="G21" s="252"/>
      <c r="H21" s="251" t="str">
        <f>IFERROR(IF(E32*(1-F21)-C33&lt;0,F21-((E32*F21+C33)-E32)/E32,""),"")</f>
        <v/>
      </c>
      <c r="I21" s="251" t="str">
        <f>IFERROR(IF(D33&lt;&gt;0,IF(D33=E32,0,IF(C33&gt;0,(F21-D33/E32)-H21,"HA")),IF(E32*(1-F21)-C33&lt;0,((F21-((E32*F21+C33+D33)-E32)/E32)),"")),"")</f>
        <v/>
      </c>
      <c r="J21" s="253" t="e">
        <f>I21-H22</f>
        <v>#VALUE!</v>
      </c>
      <c r="K21" s="251"/>
      <c r="L21" s="251"/>
      <c r="M21" s="262"/>
      <c r="P21" s="320"/>
      <c r="Q21" s="319"/>
      <c r="R21" s="319"/>
      <c r="S21" s="224"/>
      <c r="T21" s="221"/>
      <c r="U21" s="270"/>
      <c r="V21" s="268"/>
      <c r="W21" s="184" t="s">
        <v>217</v>
      </c>
      <c r="X21" s="184" t="s">
        <v>216</v>
      </c>
      <c r="Y21" s="184" t="s">
        <v>182</v>
      </c>
      <c r="AA21" s="42" t="s">
        <v>179</v>
      </c>
      <c r="AB21" s="46" t="s">
        <v>177</v>
      </c>
      <c r="AC21"/>
    </row>
    <row r="22" spans="1:36" ht="15.75" thickBot="1">
      <c r="A22" s="37"/>
      <c r="B22" s="27" t="s">
        <v>85</v>
      </c>
      <c r="C22" s="27" t="s">
        <v>208</v>
      </c>
      <c r="D22" s="27" t="s">
        <v>214</v>
      </c>
      <c r="E22" s="264" t="s">
        <v>0</v>
      </c>
      <c r="F22" s="265" t="s">
        <v>13</v>
      </c>
      <c r="G22" s="252"/>
      <c r="H22" s="254">
        <f>(F21-D33/E32)</f>
        <v>0.6</v>
      </c>
      <c r="I22" s="252"/>
      <c r="J22" s="252"/>
      <c r="K22" s="252"/>
      <c r="L22" s="252"/>
      <c r="M22" s="263"/>
      <c r="N22" s="4"/>
      <c r="O22" s="4"/>
      <c r="P22" s="320"/>
      <c r="Q22" s="319"/>
      <c r="R22" s="319"/>
      <c r="S22" s="221"/>
      <c r="T22" s="222"/>
      <c r="U22" s="271"/>
      <c r="V22" s="268"/>
      <c r="W22" s="184"/>
      <c r="X22" s="184"/>
      <c r="Z22" s="83"/>
      <c r="AA22" s="40" t="str">
        <f>CONCATENATE(F18," - ",AB22)</f>
        <v>Lille virksomhed - Samarbejde</v>
      </c>
      <c r="AB22" t="str">
        <f>F19</f>
        <v>Samarbejde</v>
      </c>
      <c r="AC22"/>
    </row>
    <row r="23" spans="1:36" ht="15">
      <c r="A23" s="5" t="s">
        <v>82</v>
      </c>
      <c r="B23" s="196">
        <f>IFERROR(IF(E23=0,0,Y23),0)</f>
        <v>510000</v>
      </c>
      <c r="C23" s="196">
        <f t="shared" ref="C23:C29" si="2">IFERROR(E23-B23,0)</f>
        <v>340000</v>
      </c>
      <c r="D23" s="196"/>
      <c r="E23" s="215">
        <v>850000</v>
      </c>
      <c r="F23" s="32">
        <v>2720</v>
      </c>
      <c r="G23" s="283"/>
      <c r="H23" s="284"/>
      <c r="I23" s="284"/>
      <c r="J23" s="284"/>
      <c r="K23" s="284"/>
      <c r="L23" s="284"/>
      <c r="M23" s="284"/>
      <c r="N23" s="284"/>
      <c r="O23" s="285"/>
      <c r="P23" s="328" t="s">
        <v>200</v>
      </c>
      <c r="Q23" s="329"/>
      <c r="R23" s="329"/>
      <c r="S23" s="221"/>
      <c r="T23" s="221"/>
      <c r="U23" s="270"/>
      <c r="V23" s="267"/>
      <c r="W23" s="5">
        <f>IFERROR(IF(E23=0,0,E23*H21),0)</f>
        <v>0</v>
      </c>
      <c r="X23" s="184">
        <f>IF(E23=0,0,E23*F20)</f>
        <v>510000</v>
      </c>
      <c r="Y23" s="184">
        <f>IF(NOT(ISERROR(MATCH("Selvfinansieret",B19,0))),0,IF(OR(NOT(ISERROR(MATCH("Ej statsstøtte",B19,0))),NOT(ISERROR(MATCH(B19,AI29:AI31,0)))),E23,IF(AND(D33=0,C33=0),X23,IF(AND(D33&gt;0,C33=0),V23,IF(AND(D33&gt;0,C33&gt;0,V23=0),0,IF(AND(W23&lt;&gt;0,W23&lt;V23),W23,V23))))))</f>
        <v>510000</v>
      </c>
      <c r="AA23" s="40"/>
      <c r="AB23" s="41"/>
      <c r="AC23"/>
      <c r="AE23" s="292" t="s">
        <v>178</v>
      </c>
      <c r="AF23" s="292"/>
      <c r="AG23" s="292"/>
    </row>
    <row r="24" spans="1:36" ht="15">
      <c r="A24" s="5" t="s">
        <v>3</v>
      </c>
      <c r="B24" s="196">
        <f t="shared" ref="B24:B29" si="3">IFERROR(IF(E24=0,0,Y24),0)</f>
        <v>0</v>
      </c>
      <c r="C24" s="196">
        <f t="shared" si="2"/>
        <v>0</v>
      </c>
      <c r="D24" s="196"/>
      <c r="E24" s="215"/>
      <c r="F24" s="95"/>
      <c r="G24" s="286"/>
      <c r="H24" s="287"/>
      <c r="I24" s="287"/>
      <c r="J24" s="287"/>
      <c r="K24" s="287"/>
      <c r="L24" s="287"/>
      <c r="M24" s="287"/>
      <c r="N24" s="287"/>
      <c r="O24" s="288"/>
      <c r="P24" s="316" t="s">
        <v>201</v>
      </c>
      <c r="Q24" s="317"/>
      <c r="R24" s="317"/>
      <c r="S24" s="221"/>
      <c r="T24" s="221"/>
      <c r="U24" s="270"/>
      <c r="V24" s="267"/>
      <c r="W24" s="5">
        <f>IFERROR(IF(E24=0,0,E24*H21),0)</f>
        <v>0</v>
      </c>
      <c r="X24" s="184">
        <f>IF(E24=0,0,E24*F20)</f>
        <v>0</v>
      </c>
      <c r="Y24" s="184">
        <f>IF(NOT(ISERROR(MATCH("Selvfinansieret",B20,0))),0,IF(OR(NOT(ISERROR(MATCH("Ej statsstøtte",B20,0))),NOT(ISERROR(MATCH(B20,AI30:AI32,0)))),E24,IF(AND(D33=0,C33=0),X24,IF(AND(D33&gt;0,C33=0),V24,IF(AND(D33&gt;0,C33&gt;0,V24=0),0,IF(AND(W24&lt;&gt;0,W24&lt;V24),W24,V24))))))</f>
        <v>0</v>
      </c>
      <c r="AA24" s="40"/>
      <c r="AB24" s="41"/>
      <c r="AC24"/>
    </row>
    <row r="25" spans="1:36" ht="15">
      <c r="A25" s="5" t="s">
        <v>84</v>
      </c>
      <c r="B25" s="196">
        <f t="shared" si="3"/>
        <v>60000</v>
      </c>
      <c r="C25" s="196">
        <f t="shared" si="2"/>
        <v>40000</v>
      </c>
      <c r="D25" s="196"/>
      <c r="E25" s="215">
        <v>100000</v>
      </c>
      <c r="F25" s="95"/>
      <c r="G25" s="286"/>
      <c r="H25" s="287"/>
      <c r="I25" s="287"/>
      <c r="J25" s="287"/>
      <c r="K25" s="287"/>
      <c r="L25" s="287"/>
      <c r="M25" s="287"/>
      <c r="N25" s="287"/>
      <c r="O25" s="288"/>
      <c r="P25" s="318" t="s">
        <v>202</v>
      </c>
      <c r="Q25" s="319"/>
      <c r="R25" s="319"/>
      <c r="S25" s="221"/>
      <c r="T25" s="221"/>
      <c r="U25" s="270"/>
      <c r="V25" s="267"/>
      <c r="W25" s="5">
        <f>IFERROR(IF(E25=0,0,E25*H21),0)</f>
        <v>0</v>
      </c>
      <c r="X25" s="184">
        <f>IF(E25=0,0,E25*F20)</f>
        <v>60000</v>
      </c>
      <c r="Y25" s="184">
        <f>IF(NOT(ISERROR(MATCH("Selvfinansieret",B21,0))),0,IF(OR(NOT(ISERROR(MATCH("Ej statsstøtte",B21,0))),NOT(ISERROR(MATCH(B21,AI31:AI33,0)))),E25,IF(AND(D33=0,C33=0),X25,IF(AND(D33&gt;0,C33=0),V25,IF(AND(D33&gt;0,C33&gt;0,V25=0),0,IF(AND(W25&lt;&gt;0,W25&lt;V25),W25,V25))))))</f>
        <v>60000</v>
      </c>
      <c r="AA25" s="40"/>
      <c r="AB25" s="41"/>
      <c r="AC25"/>
      <c r="AD25" s="50" t="s">
        <v>210</v>
      </c>
      <c r="AE25" s="50" t="s">
        <v>165</v>
      </c>
      <c r="AF25" s="50" t="s">
        <v>186</v>
      </c>
      <c r="AG25" s="50" t="s">
        <v>166</v>
      </c>
      <c r="AH25" s="50" t="s">
        <v>184</v>
      </c>
      <c r="AI25" s="50" t="s">
        <v>188</v>
      </c>
      <c r="AJ25" s="50" t="s">
        <v>211</v>
      </c>
    </row>
    <row r="26" spans="1:36" ht="15">
      <c r="A26" s="5" t="s">
        <v>46</v>
      </c>
      <c r="B26" s="196">
        <f t="shared" si="3"/>
        <v>12000</v>
      </c>
      <c r="C26" s="196">
        <f t="shared" si="2"/>
        <v>8000</v>
      </c>
      <c r="D26" s="196"/>
      <c r="E26" s="215">
        <v>20000</v>
      </c>
      <c r="F26" s="95"/>
      <c r="G26" s="286"/>
      <c r="H26" s="287"/>
      <c r="I26" s="287"/>
      <c r="J26" s="287"/>
      <c r="K26" s="287"/>
      <c r="L26" s="287"/>
      <c r="M26" s="287"/>
      <c r="N26" s="287"/>
      <c r="O26" s="288"/>
      <c r="P26" s="320"/>
      <c r="Q26" s="319"/>
      <c r="R26" s="319"/>
      <c r="S26" s="221"/>
      <c r="T26" s="221"/>
      <c r="U26" s="270"/>
      <c r="V26" s="267"/>
      <c r="W26" s="5">
        <f>IFERROR(IF(E26=0,0,E26*H21),0)</f>
        <v>0</v>
      </c>
      <c r="X26" s="184">
        <f>IF(E26=0,0,E26*F20)</f>
        <v>12000</v>
      </c>
      <c r="Y26" s="184">
        <f>IF(NOT(ISERROR(MATCH("Selvfinansieret",B22,0))),0,IF(OR(NOT(ISERROR(MATCH("Ej statsstøtte",B22,0))),NOT(ISERROR(MATCH(B22,AI32:AI34,0)))),E26,IF(AND(D33=0,C33=0),X26,IF(AND(D33&gt;0,C33=0),V26,IF(AND(D33&gt;0,C33&gt;0,V26=0),0,IF(AND(W26&lt;&gt;0,W26&lt;V26),W26,V26))))))</f>
        <v>12000</v>
      </c>
      <c r="AA26" t="s">
        <v>180</v>
      </c>
      <c r="AB26" t="s">
        <v>175</v>
      </c>
      <c r="AC26"/>
      <c r="AD26" t="s">
        <v>159</v>
      </c>
      <c r="AE26" t="s">
        <v>159</v>
      </c>
      <c r="AF26" t="s">
        <v>167</v>
      </c>
      <c r="AG26" s="181" t="s">
        <v>174</v>
      </c>
      <c r="AH26" s="184" t="str">
        <f>IF(NOT(ISERROR(MATCH("Selvfinansieret",B19,0))),"",IF(NOT(ISERROR(MATCH(B19,{"ABER"},0))),AE26,IF(NOT(ISERROR(MATCH(B19,{"GBER"},0))),AF26,IF(NOT(ISERROR(MATCH(B19,{"FIBER"},0))),AG26,IF(NOT(ISERROR(MATCH(B19,{"Ej statsstøtte"},0))),AD26,"")))))</f>
        <v>Grundforskning</v>
      </c>
      <c r="AI26" s="182" t="s">
        <v>165</v>
      </c>
    </row>
    <row r="27" spans="1:36" ht="15">
      <c r="A27" s="5" t="s">
        <v>2</v>
      </c>
      <c r="B27" s="196">
        <f t="shared" si="3"/>
        <v>1800</v>
      </c>
      <c r="C27" s="196">
        <f t="shared" si="2"/>
        <v>1200</v>
      </c>
      <c r="D27" s="196"/>
      <c r="E27" s="215">
        <v>3000</v>
      </c>
      <c r="F27" s="95"/>
      <c r="G27" s="286"/>
      <c r="H27" s="287"/>
      <c r="I27" s="287"/>
      <c r="J27" s="287"/>
      <c r="K27" s="287"/>
      <c r="L27" s="287"/>
      <c r="M27" s="287"/>
      <c r="N27" s="287"/>
      <c r="O27" s="288"/>
      <c r="P27" s="318" t="s">
        <v>203</v>
      </c>
      <c r="Q27" s="319"/>
      <c r="R27" s="319"/>
      <c r="S27" s="221"/>
      <c r="T27" s="221"/>
      <c r="U27" s="270"/>
      <c r="V27" s="267"/>
      <c r="W27" s="5">
        <f>IFERROR(IF(E27=0,0,E27*H21),0)</f>
        <v>0</v>
      </c>
      <c r="X27" s="184">
        <f>IF(E27=0,0,E27*F20)</f>
        <v>1800</v>
      </c>
      <c r="Y27" s="184">
        <f>IF(NOT(ISERROR(MATCH("Selvfinansieret",B23,0))),0,IF(OR(NOT(ISERROR(MATCH("Ej statsstøtte",B23,0))),NOT(ISERROR(MATCH(B23,AI33:AI35,0)))),E27,IF(AND(D33=0,C33=0),X27,IF(AND(D33&gt;0,C33=0),V27,IF(AND(D33&gt;0,C33&gt;0,V27=0),0,IF(AND(W27&lt;&gt;0,W27&lt;V27),W27,V27))))))</f>
        <v>1800</v>
      </c>
      <c r="AA27" t="s">
        <v>68</v>
      </c>
      <c r="AB27" t="s">
        <v>176</v>
      </c>
      <c r="AC27"/>
      <c r="AD27" t="s">
        <v>160</v>
      </c>
      <c r="AE27" t="s">
        <v>160</v>
      </c>
      <c r="AF27" t="s">
        <v>168</v>
      </c>
      <c r="AG27" s="181" t="s">
        <v>161</v>
      </c>
      <c r="AH27" s="184" t="str">
        <f>IF(NOT(ISERROR(MATCH("Selvfinansieret",B19,0))),"",IF(NOT(ISERROR(MATCH(B19,{"ABER"},0))),AE27,IF(NOT(ISERROR(MATCH(B19,{"GBER"},0))),AF27,IF(NOT(ISERROR(MATCH(B19,{"FIBER"},0))),AG27,IF(NOT(ISERROR(MATCH(B19,{"Ej statsstøtte"},0))),AD27,"")))))</f>
        <v>Industriel forskning</v>
      </c>
      <c r="AI27" s="183" t="s">
        <v>186</v>
      </c>
    </row>
    <row r="28" spans="1:36" ht="45">
      <c r="A28" s="5" t="s">
        <v>14</v>
      </c>
      <c r="B28" s="196">
        <f t="shared" si="3"/>
        <v>0</v>
      </c>
      <c r="C28" s="196">
        <f t="shared" si="2"/>
        <v>0</v>
      </c>
      <c r="D28" s="196"/>
      <c r="E28" s="215"/>
      <c r="F28" s="95"/>
      <c r="G28" s="286"/>
      <c r="H28" s="287"/>
      <c r="I28" s="287"/>
      <c r="J28" s="287"/>
      <c r="K28" s="287"/>
      <c r="L28" s="287"/>
      <c r="M28" s="287"/>
      <c r="N28" s="287"/>
      <c r="O28" s="288"/>
      <c r="P28" s="320"/>
      <c r="Q28" s="319"/>
      <c r="R28" s="319"/>
      <c r="S28" s="221"/>
      <c r="T28" s="224"/>
      <c r="U28" s="272"/>
      <c r="V28" s="189"/>
      <c r="W28" s="5">
        <f>IFERROR(IF(E28=0,0,E28*H21),0)</f>
        <v>0</v>
      </c>
      <c r="X28" s="184">
        <f>IF(E28=0,0,E28*F20)</f>
        <v>0</v>
      </c>
      <c r="Y28" s="184">
        <f>IF(NOT(ISERROR(MATCH("Selvfinansieret",B24,0))),0,IF(OR(NOT(ISERROR(MATCH("Ej statsstøtte",B24,0))),NOT(ISERROR(MATCH(B24,AI34:AI36,0)))),E28,IF(AND(D33=0,C33=0),X28,IF(AND(D33&gt;0,C33=0),V28,IF(AND(D33&gt;0,C33&gt;0,V28=0),0,IF(AND(W28&lt;&gt;0,W28&lt;V28),W28,V28))))))</f>
        <v>0</v>
      </c>
      <c r="Z28" s="184"/>
      <c r="AA28" t="s">
        <v>181</v>
      </c>
      <c r="AB28"/>
      <c r="AC28"/>
      <c r="AD28" t="s">
        <v>161</v>
      </c>
      <c r="AE28" t="s">
        <v>161</v>
      </c>
      <c r="AF28" t="s">
        <v>169</v>
      </c>
      <c r="AG28" s="241" t="s">
        <v>187</v>
      </c>
      <c r="AH28" s="184" t="str">
        <f>IF(NOT(ISERROR(MATCH("Selvfinansieret",B19,0))),"",IF(NOT(ISERROR(MATCH(B19,{"ABER"},0))),AE28,IF(NOT(ISERROR(MATCH(B19,{"GBER"},0))),AF28,IF(NOT(ISERROR(MATCH(B19,{"FIBER"},0))),AG28,IF(NOT(ISERROR(MATCH(B19,{"Ej statsstøtte"},0))),AD28,"")))))</f>
        <v>Eksperimentel udvikling</v>
      </c>
      <c r="AI28" s="183" t="s">
        <v>166</v>
      </c>
    </row>
    <row r="29" spans="1:36" ht="15.75" thickBot="1">
      <c r="A29" s="26" t="s">
        <v>83</v>
      </c>
      <c r="B29" s="196">
        <f t="shared" si="3"/>
        <v>12000</v>
      </c>
      <c r="C29" s="196">
        <f t="shared" si="2"/>
        <v>8000</v>
      </c>
      <c r="D29" s="196"/>
      <c r="E29" s="216">
        <v>20000</v>
      </c>
      <c r="F29" s="95"/>
      <c r="G29" s="287"/>
      <c r="H29" s="287"/>
      <c r="I29" s="287"/>
      <c r="J29" s="287"/>
      <c r="K29" s="287"/>
      <c r="L29" s="287"/>
      <c r="M29" s="287"/>
      <c r="N29" s="287"/>
      <c r="O29" s="288"/>
      <c r="P29" s="330"/>
      <c r="Q29" s="331"/>
      <c r="R29" s="331"/>
      <c r="S29" s="221"/>
      <c r="T29" s="224"/>
      <c r="U29" s="272"/>
      <c r="V29" s="189"/>
      <c r="W29" s="5">
        <f>IFERROR(IF(E29=0,0,E29*H21),0)</f>
        <v>0</v>
      </c>
      <c r="X29" s="184">
        <f>IF(E29=0,0,E29*F20)</f>
        <v>12000</v>
      </c>
      <c r="Y29" s="184">
        <f>IF(NOT(ISERROR(MATCH("Selvfinansieret",B25,0))),0,IF(OR(NOT(ISERROR(MATCH("Ej statsstøtte",B25,0))),NOT(ISERROR(MATCH(B25,AI35:AI37,0)))),E29,IF(AND(D33=0,C33=0),X29,IF(AND(D33&gt;0,C33=0),V29,IF(AND(D33&gt;0,C33&gt;0,V29=0),0,IF(AND(W29&lt;&gt;0,W29&lt;V29),W29,V29))))))</f>
        <v>12000</v>
      </c>
      <c r="Z29" s="184"/>
      <c r="AA29" t="s">
        <v>87</v>
      </c>
      <c r="AB29"/>
      <c r="AC29"/>
      <c r="AD29" t="s">
        <v>162</v>
      </c>
      <c r="AE29" t="s">
        <v>162</v>
      </c>
      <c r="AF29" t="s">
        <v>170</v>
      </c>
      <c r="AG29" s="84" t="str">
        <f>""</f>
        <v/>
      </c>
      <c r="AH29" s="184" t="str">
        <f>IF(NOT(ISERROR(MATCH("Selvfinansieret",B19,0))),"",IF(NOT(ISERROR(MATCH(B19,{"ABER"},0))),AE29,IF(NOT(ISERROR(MATCH(B19,{"GBER"},0))),AF29,IF(NOT(ISERROR(MATCH(B19,{"FIBER"},0))),AG29,IF(NOT(ISERROR(MATCH(B19,{"Ej statsstøtte"},0))),AD29,"")))))</f>
        <v>Gennemførlighedsundersøgelser</v>
      </c>
      <c r="AI29" s="83" t="s">
        <v>126</v>
      </c>
    </row>
    <row r="30" spans="1:36" ht="15">
      <c r="A30" s="98" t="s">
        <v>31</v>
      </c>
      <c r="B30" s="200">
        <f>SUM(B23+B24+B25+B26-B27-B28+B29)</f>
        <v>592200</v>
      </c>
      <c r="C30" s="197">
        <f>SUM(C23+C24+C25+C26-C27-C28+C29)</f>
        <v>394800</v>
      </c>
      <c r="D30" s="197"/>
      <c r="E30" s="200">
        <f>SUM(B30:C30)</f>
        <v>987000</v>
      </c>
      <c r="F30" s="97"/>
      <c r="G30" s="286"/>
      <c r="H30" s="287"/>
      <c r="I30" s="287"/>
      <c r="J30" s="287"/>
      <c r="K30" s="287"/>
      <c r="L30" s="287"/>
      <c r="M30" s="287"/>
      <c r="N30" s="287"/>
      <c r="O30" s="288"/>
      <c r="P30" s="316" t="s">
        <v>204</v>
      </c>
      <c r="Q30" s="317"/>
      <c r="R30" s="317"/>
      <c r="S30" s="222"/>
      <c r="T30" s="222"/>
      <c r="U30" s="270"/>
      <c r="V30" s="189"/>
      <c r="W30" s="5">
        <f>IFERROR(IF(E30=0,0,E30*H21),0)</f>
        <v>0</v>
      </c>
      <c r="X30" s="184">
        <f>IF(E30=0,0,E30*F20)</f>
        <v>592200</v>
      </c>
      <c r="Y30" s="184">
        <f>IF(NOT(ISERROR(MATCH("Selvfinansieret",B26,0))),0,IF(OR(NOT(ISERROR(MATCH("Ej statsstøtte",B26,0))),NOT(ISERROR(MATCH(B26,AI36:AI38,0)))),E30,IF(AND(D33=0,C33=0),X30,IF(AND(D33&gt;0,C33=0),V30,IF(AND(D33&gt;0,C33&gt;0,V30=0),0,IF(AND(W30&lt;&gt;0,W30&lt;V30),W30,V30))))))</f>
        <v>592200</v>
      </c>
      <c r="Z30" s="184"/>
      <c r="AA30" t="s">
        <v>209</v>
      </c>
      <c r="AB30"/>
      <c r="AC30"/>
      <c r="AD30" t="s">
        <v>172</v>
      </c>
      <c r="AE30" t="s">
        <v>163</v>
      </c>
      <c r="AF30" t="s">
        <v>171</v>
      </c>
      <c r="AG30" s="84" t="str">
        <f>""</f>
        <v/>
      </c>
      <c r="AH30" s="184" t="str">
        <f>IF(NOT(ISERROR(MATCH("Selvfinansieret",B19,0))),"",IF(NOT(ISERROR(MATCH(B19,{"ABER"},0))),AE30,IF(NOT(ISERROR(MATCH(B19,{"GBER"},0))),AF30,IF(NOT(ISERROR(MATCH(B19,{"FIBER"},0))),AG30,IF(NOT(ISERROR(MATCH(B19,{"Ej statsstøtte"},0))),AD30,"")))))</f>
        <v>Uddannelse</v>
      </c>
      <c r="AI30" s="83" t="s">
        <v>127</v>
      </c>
    </row>
    <row r="31" spans="1:36" ht="15.75" thickBot="1">
      <c r="A31" s="33" t="s">
        <v>1</v>
      </c>
      <c r="B31" s="226">
        <f>IFERROR(IF(E31=0,0,Y31),0)</f>
        <v>153000</v>
      </c>
      <c r="C31" s="196">
        <f>IFERROR(E31-B31,0)</f>
        <v>102000</v>
      </c>
      <c r="D31" s="196"/>
      <c r="E31" s="216">
        <v>255000</v>
      </c>
      <c r="F31" s="96"/>
      <c r="G31" s="286"/>
      <c r="H31" s="287"/>
      <c r="I31" s="287"/>
      <c r="J31" s="287"/>
      <c r="K31" s="287"/>
      <c r="L31" s="287"/>
      <c r="M31" s="287"/>
      <c r="N31" s="287"/>
      <c r="O31" s="288"/>
      <c r="P31" s="318" t="s">
        <v>205</v>
      </c>
      <c r="Q31" s="319"/>
      <c r="R31" s="319"/>
      <c r="S31" s="222"/>
      <c r="T31" s="222"/>
      <c r="U31" s="270"/>
      <c r="V31" s="189"/>
      <c r="W31" s="5">
        <f>IFERROR(IF(E31=0,0,E31*H21),0)</f>
        <v>0</v>
      </c>
      <c r="X31" s="184">
        <f>IF(E31=0,0,E31*F20)</f>
        <v>153000</v>
      </c>
      <c r="Y31" s="184">
        <f>IF(NOT(ISERROR(MATCH("Selvfinansieret",B27,0))),0,IF(OR(NOT(ISERROR(MATCH("Ej statsstøtte",B27,0))),NOT(ISERROR(MATCH(B27,AI37:AI39,0)))),E31,IF(AND(D33=0,C33=0),X31,IF(AND(D33&gt;0,C33=0),V31,IF(AND(D33&gt;0,C33&gt;0,V31=0),0,IF(AND(W31&lt;&gt;0,W31&lt;V31),W31,V31))))))</f>
        <v>153000</v>
      </c>
      <c r="Z31" s="184"/>
      <c r="AA31" s="40"/>
      <c r="AB31" s="41"/>
      <c r="AC31"/>
      <c r="AD31" t="s">
        <v>163</v>
      </c>
      <c r="AE31" t="s">
        <v>164</v>
      </c>
      <c r="AF31" t="s">
        <v>172</v>
      </c>
      <c r="AG31" s="84" t="str">
        <f>""</f>
        <v/>
      </c>
      <c r="AH31" s="184" t="str">
        <f>IF(NOT(ISERROR(MATCH("Selvfinansieret",B19,0))),"",IF(NOT(ISERROR(MATCH(B19,{"ABER"},0))),AE31,IF(NOT(ISERROR(MATCH(B19,{"GBER"},0))),AF31,IF(NOT(ISERROR(MATCH(B19,{"FIBER"},0))),AG31,IF(NOT(ISERROR(MATCH(B19,{"Ej statsstøtte"},0))),AD31,"")))))</f>
        <v>Støtte til innovationsklynger</v>
      </c>
      <c r="AI31" s="83" t="s">
        <v>128</v>
      </c>
    </row>
    <row r="32" spans="1:36" ht="15.75" thickBot="1">
      <c r="A32" s="167" t="s">
        <v>0</v>
      </c>
      <c r="B32" s="260">
        <f>IF(B30+B31&lt;=0,0,B30+B31)</f>
        <v>745200</v>
      </c>
      <c r="C32" s="248">
        <f>IF(C30+C31-C33&lt;=0,0,C30+C31-C33)</f>
        <v>496800</v>
      </c>
      <c r="D32" s="199"/>
      <c r="E32" s="201">
        <f>SUM(E23+E24+E25+E26-E27-E28+E29)+E31</f>
        <v>1242000</v>
      </c>
      <c r="F32" s="168"/>
      <c r="G32" s="289"/>
      <c r="H32" s="290"/>
      <c r="I32" s="290"/>
      <c r="J32" s="290"/>
      <c r="K32" s="290"/>
      <c r="L32" s="290"/>
      <c r="M32" s="290"/>
      <c r="N32" s="290"/>
      <c r="O32" s="291"/>
      <c r="P32" s="320"/>
      <c r="Q32" s="319"/>
      <c r="R32" s="319"/>
      <c r="S32" s="222"/>
      <c r="T32" s="222"/>
      <c r="U32" s="270"/>
      <c r="V32" s="189"/>
      <c r="W32" s="5">
        <f>IFERROR(IF(E32=0,0,E32*H21),0)</f>
        <v>0</v>
      </c>
      <c r="Y32" s="184">
        <f>IF(NOT(ISERROR(MATCH("Selvfinansieret",B28,0))),0,IF(OR(NOT(ISERROR(MATCH("Ej statsstøtte",B28,0))),NOT(ISERROR(MATCH(B28,AI38:AI40,0)))),E32,IF(AND(D33=0,C33=0),X32,IF(AND(D33&gt;0,C33=0),V32,IF(AND(D33&gt;0,C33&gt;0,V32=0),0,IF(AND(W32&lt;&gt;0,W32&lt;V32),W32,V32))))))</f>
        <v>0</v>
      </c>
      <c r="Z32" s="184"/>
      <c r="AA32" s="182"/>
      <c r="AB32" s="182"/>
      <c r="AC32"/>
      <c r="AD32" t="s">
        <v>164</v>
      </c>
      <c r="AE32" s="84" t="str">
        <f>""</f>
        <v/>
      </c>
      <c r="AF32" t="s">
        <v>161</v>
      </c>
      <c r="AG32" s="84" t="str">
        <f>""</f>
        <v/>
      </c>
      <c r="AH32" s="184" t="str">
        <f>IF(NOT(ISERROR(MATCH("Selvfinansieret",B19,0))),"",IF(NOT(ISERROR(MATCH(B19,{"ABER"},0))),AE32,IF(NOT(ISERROR(MATCH(B19,{"GBER"},0))),AF32,IF(NOT(ISERROR(MATCH(B19,{"FIBER"},0))),AG32,IF(NOT(ISERROR(MATCH(B19,{"Ej statsstøtte"},0))),AD32,"")))))</f>
        <v>Konsulentbistand</v>
      </c>
      <c r="AI32" s="41" t="s">
        <v>185</v>
      </c>
    </row>
    <row r="33" spans="1:41" ht="15">
      <c r="A33" s="169" t="s">
        <v>151</v>
      </c>
      <c r="B33" s="261">
        <f>B32</f>
        <v>745200</v>
      </c>
      <c r="C33" s="243"/>
      <c r="D33" s="243"/>
      <c r="E33" s="247">
        <f>SUM(B23+B24+B25+B26-B27-B28+B29)</f>
        <v>592200</v>
      </c>
      <c r="F33" s="187"/>
      <c r="G33" s="166"/>
      <c r="H33" s="166"/>
      <c r="I33" s="166"/>
      <c r="J33" s="166"/>
      <c r="K33" s="166"/>
      <c r="L33" s="166"/>
      <c r="M33" s="166"/>
      <c r="N33" s="166"/>
      <c r="O33" s="166"/>
      <c r="P33" s="320"/>
      <c r="Q33" s="319"/>
      <c r="R33" s="319"/>
      <c r="S33" s="222"/>
      <c r="T33" s="222"/>
      <c r="U33" s="270"/>
      <c r="V33" s="189"/>
      <c r="W33"/>
      <c r="Y33" s="184"/>
      <c r="Z33" s="184"/>
      <c r="AA33" s="78"/>
      <c r="AB33" s="183"/>
      <c r="AC33" s="41"/>
      <c r="AD33" t="s">
        <v>174</v>
      </c>
      <c r="AE33" s="5" t="str">
        <f>""</f>
        <v/>
      </c>
      <c r="AF33" s="84" t="s">
        <v>173</v>
      </c>
      <c r="AG33" s="84" t="str">
        <f>""</f>
        <v/>
      </c>
      <c r="AH33" s="184" t="str">
        <f>IF(NOT(ISERROR(MATCH("Selvfinansieret",B19,0))),"",IF(NOT(ISERROR(MATCH(B19,{"ABER"},0))),AE33,IF(NOT(ISERROR(MATCH(B19,{"GBER"},0))),AF33,IF(NOT(ISERROR(MATCH(B19,{"FIBER"},0))),AG33,IF(NOT(ISERROR(MATCH(B19,{"Ej statsstøtte"},0))),AD33,"")))))</f>
        <v>Deltagelse i messer</v>
      </c>
      <c r="AI33" t="s">
        <v>212</v>
      </c>
      <c r="AK33" s="24"/>
      <c r="AL33" s="24"/>
      <c r="AM33" s="24"/>
      <c r="AN33" s="24"/>
      <c r="AO33" s="24"/>
    </row>
    <row r="34" spans="1:41" ht="15">
      <c r="A34" s="209"/>
      <c r="B34" s="210"/>
      <c r="C34" s="210"/>
      <c r="D34" s="210"/>
      <c r="E34" s="203"/>
      <c r="F34" s="165"/>
      <c r="G34" s="166"/>
      <c r="H34" s="166"/>
      <c r="I34" s="166"/>
      <c r="J34" s="166"/>
      <c r="K34" s="166"/>
      <c r="L34" s="166"/>
      <c r="M34" s="166"/>
      <c r="N34" s="166"/>
      <c r="O34" s="166"/>
      <c r="P34" s="320"/>
      <c r="Q34" s="319"/>
      <c r="R34" s="319"/>
      <c r="S34" s="222"/>
      <c r="T34" s="222"/>
      <c r="U34" s="270"/>
      <c r="V34" s="189"/>
      <c r="W34"/>
      <c r="Y34" s="184"/>
      <c r="Z34" s="184"/>
      <c r="AA34" s="184"/>
      <c r="AB34" s="24"/>
      <c r="AC34" s="24"/>
      <c r="AD34" t="s">
        <v>187</v>
      </c>
      <c r="AE34" s="24" t="str">
        <f>""</f>
        <v/>
      </c>
      <c r="AF34" s="24" t="str">
        <f>""</f>
        <v/>
      </c>
      <c r="AG34" s="84" t="str">
        <f>""</f>
        <v/>
      </c>
      <c r="AH34" s="184" t="str">
        <f>IF(NOT(ISERROR(MATCH("Selvfinansieret",B19,0))),"",IF(NOT(ISERROR(MATCH(B19,{"ABER"},0))),AE34,IF(NOT(ISERROR(MATCH(B19,{"GBER"},0))),AF34,IF(NOT(ISERROR(MATCH(B19,{"FIBER"},0))),AG34,IF(NOT(ISERROR(MATCH(B19,{"Ej statsstøtte"},0))),AD34,"")))))</f>
        <v/>
      </c>
      <c r="AI34" s="24"/>
      <c r="AJ34" s="24"/>
      <c r="AK34" s="24"/>
      <c r="AL34" s="24"/>
      <c r="AM34" s="24"/>
      <c r="AN34" s="24"/>
      <c r="AO34" s="24"/>
    </row>
    <row r="35" spans="1:41" ht="15">
      <c r="A35" s="163"/>
      <c r="B35" s="164"/>
      <c r="C35" s="164"/>
      <c r="D35" s="164"/>
      <c r="E35" s="192" t="s">
        <v>183</v>
      </c>
      <c r="F35" s="193">
        <f>F20</f>
        <v>0.6</v>
      </c>
      <c r="G35" s="165"/>
      <c r="H35" s="166"/>
      <c r="I35" s="166"/>
      <c r="J35" s="166"/>
      <c r="K35" s="166"/>
      <c r="L35" s="166"/>
      <c r="M35" s="166"/>
      <c r="N35" s="166"/>
      <c r="O35" s="166"/>
      <c r="P35" s="318" t="s">
        <v>206</v>
      </c>
      <c r="Q35" s="319"/>
      <c r="R35" s="319"/>
      <c r="S35" s="222"/>
      <c r="T35" s="222"/>
      <c r="U35" s="270"/>
      <c r="V35" s="189"/>
      <c r="W35"/>
      <c r="Y35"/>
      <c r="Z35" s="184"/>
      <c r="AD35" s="24"/>
      <c r="AE35" s="24"/>
      <c r="AF35" s="24"/>
      <c r="AG35" s="24"/>
      <c r="AH35" s="24"/>
      <c r="AI35" s="24"/>
      <c r="AJ35" s="24"/>
      <c r="AK35" s="24"/>
      <c r="AL35" s="24"/>
      <c r="AM35" s="24"/>
      <c r="AN35" s="24"/>
      <c r="AO35" s="24"/>
    </row>
    <row r="36" spans="1:41" ht="30">
      <c r="A36" s="163"/>
      <c r="B36" s="164"/>
      <c r="C36" s="164"/>
      <c r="D36" s="164"/>
      <c r="E36" s="244" t="s">
        <v>215</v>
      </c>
      <c r="F36" s="193">
        <f>IFERROR(IF(H21="",H22,IF(H21&lt;=0,0,H21)),"")</f>
        <v>0.6</v>
      </c>
      <c r="G36" s="165"/>
      <c r="H36" s="166"/>
      <c r="I36" s="166"/>
      <c r="J36" s="166"/>
      <c r="K36" s="166"/>
      <c r="L36" s="166"/>
      <c r="M36" s="166"/>
      <c r="N36" s="166"/>
      <c r="O36" s="166"/>
      <c r="P36" s="320"/>
      <c r="Q36" s="319"/>
      <c r="R36" s="319"/>
      <c r="S36" s="222"/>
      <c r="T36" s="222"/>
      <c r="U36" s="270"/>
      <c r="V36" s="189"/>
      <c r="W36"/>
      <c r="Y36"/>
      <c r="Z36" s="184"/>
      <c r="AD36" s="24"/>
      <c r="AE36" s="24"/>
      <c r="AF36" s="24"/>
      <c r="AG36" s="24"/>
      <c r="AH36" s="24"/>
      <c r="AI36" s="24"/>
      <c r="AJ36" s="24"/>
      <c r="AK36" s="24"/>
      <c r="AL36" s="24"/>
      <c r="AM36" s="24"/>
      <c r="AN36" s="24"/>
      <c r="AO36" s="24"/>
    </row>
    <row r="37" spans="1:41" ht="15">
      <c r="A37" s="34"/>
      <c r="B37" s="35"/>
      <c r="C37" s="35"/>
      <c r="D37" s="35"/>
      <c r="E37" s="36" t="s">
        <v>69</v>
      </c>
      <c r="F37" s="99">
        <f>IF(NOT(ISERROR(MATCH("Ej statsstøtte",B19,0))),0,IFERROR(E31/E30,0))</f>
        <v>0.25835866261398177</v>
      </c>
      <c r="G37" s="242"/>
      <c r="H37" s="4"/>
      <c r="I37" s="4"/>
      <c r="J37" s="4"/>
      <c r="K37" s="4"/>
      <c r="L37" s="4"/>
      <c r="M37" s="4"/>
      <c r="N37" s="4"/>
      <c r="O37" s="4"/>
      <c r="P37" s="320"/>
      <c r="Q37" s="319"/>
      <c r="R37" s="319"/>
      <c r="S37" s="222"/>
      <c r="T37" s="222"/>
      <c r="U37" s="270"/>
      <c r="V37" s="189"/>
      <c r="W37"/>
      <c r="Y37"/>
    </row>
    <row r="38" spans="1:41" ht="15.75" thickBot="1">
      <c r="A38" s="74" t="s">
        <v>79</v>
      </c>
      <c r="B38" s="75">
        <f>IFERROR(E32/$E$15,0)</f>
        <v>0.42216179469748472</v>
      </c>
      <c r="C38" s="35"/>
      <c r="D38" s="35"/>
      <c r="E38" s="50" t="s">
        <v>70</v>
      </c>
      <c r="F38" s="99">
        <f>IFERROR(E31/E23,0)</f>
        <v>0.3</v>
      </c>
      <c r="H38" s="4"/>
      <c r="I38" s="4"/>
      <c r="J38" s="4"/>
      <c r="K38" s="4"/>
      <c r="L38" s="4"/>
      <c r="M38" s="4"/>
      <c r="N38" s="4"/>
      <c r="O38" s="4"/>
      <c r="P38" s="321"/>
      <c r="Q38" s="322"/>
      <c r="R38" s="322"/>
      <c r="S38" s="225"/>
      <c r="T38" s="225"/>
      <c r="U38" s="273"/>
      <c r="V38" s="189"/>
      <c r="W38"/>
      <c r="Y38"/>
    </row>
    <row r="39" spans="1:41" ht="15">
      <c r="A39" s="73" t="s">
        <v>86</v>
      </c>
      <c r="B39" s="76">
        <f>IFERROR(B15/E15,0)</f>
        <v>0.57280761386811696</v>
      </c>
      <c r="E39" s="50"/>
      <c r="H39" s="4"/>
      <c r="I39" s="4"/>
      <c r="J39" s="4"/>
      <c r="K39" s="4"/>
      <c r="L39" s="4"/>
      <c r="M39" s="4"/>
      <c r="N39" s="4"/>
      <c r="O39" s="4"/>
      <c r="P39" s="4"/>
      <c r="R39"/>
      <c r="S39"/>
      <c r="T39"/>
      <c r="U39"/>
      <c r="W39"/>
      <c r="Y39"/>
      <c r="AD39"/>
    </row>
    <row r="40" spans="1:41" ht="15">
      <c r="D40" s="184"/>
      <c r="E40" s="256"/>
      <c r="F40" s="184"/>
      <c r="G40" s="184"/>
      <c r="H40" s="208"/>
      <c r="I40" s="208"/>
      <c r="J40" s="208"/>
      <c r="K40" s="208"/>
      <c r="L40" s="208"/>
      <c r="M40" s="208"/>
      <c r="N40" s="208"/>
      <c r="O40" s="4"/>
      <c r="P40" s="4"/>
      <c r="R40"/>
      <c r="S40"/>
      <c r="T40"/>
      <c r="U40"/>
      <c r="W40"/>
      <c r="Y40"/>
      <c r="AD40" s="84"/>
    </row>
    <row r="41" spans="1:41" ht="15">
      <c r="A41" s="29" t="s">
        <v>34</v>
      </c>
      <c r="B41" s="1" t="s">
        <v>81</v>
      </c>
      <c r="C41" s="206" t="s">
        <v>48</v>
      </c>
      <c r="D41" s="206"/>
      <c r="E41" s="30" t="s">
        <v>37</v>
      </c>
      <c r="F41" s="204" t="s">
        <v>180</v>
      </c>
      <c r="G41" s="184"/>
      <c r="H41" s="205"/>
      <c r="I41" s="207"/>
      <c r="J41" s="184"/>
      <c r="K41" s="184"/>
      <c r="L41" s="184"/>
      <c r="M41" s="184"/>
      <c r="R41" s="48"/>
      <c r="S41" s="79"/>
      <c r="T41" s="183"/>
      <c r="W41" s="5"/>
      <c r="X41" s="83"/>
      <c r="AA41" s="184" t="str">
        <f>IF(NOT(ISERROR(MATCH("Selvfinansieret",B42,0))),"",IF(NOT(ISERROR(MATCH(B42,{"ABER"},0))),IF(X41=0,"",X41),IF(NOT(ISERROR(MATCH(B42,{"GEBER"},0))),IF(AG56=0,"",AG56),IF(NOT(ISERROR(MATCH(B42,{"FIBER"},0))),IF(Z41=0,"",Z41),""))))</f>
        <v/>
      </c>
      <c r="AF41" s="184"/>
    </row>
    <row r="42" spans="1:41" ht="15">
      <c r="A42" s="29" t="s">
        <v>207</v>
      </c>
      <c r="B42" s="31" t="s">
        <v>186</v>
      </c>
      <c r="C42" s="206"/>
      <c r="D42" s="206"/>
      <c r="E42" s="30" t="s">
        <v>177</v>
      </c>
      <c r="F42" s="31" t="str">
        <f>IF(ISBLANK($F$19),"Projektform skal vælges ved hovedansøger",$F$19)</f>
        <v>Samarbejde</v>
      </c>
      <c r="G42" s="184"/>
      <c r="H42" s="205"/>
      <c r="I42" s="207"/>
      <c r="J42" s="184"/>
      <c r="K42" s="184"/>
      <c r="L42" s="184"/>
      <c r="M42" s="184"/>
      <c r="R42" s="48"/>
      <c r="S42" s="79"/>
      <c r="T42" s="83"/>
      <c r="W42" s="5"/>
      <c r="X42" s="83"/>
      <c r="Y42" s="84"/>
      <c r="AA42" s="184"/>
      <c r="AF42" s="184"/>
    </row>
    <row r="43" spans="1:41" ht="30">
      <c r="A43" s="30" t="s">
        <v>35</v>
      </c>
      <c r="B43" s="31" t="s">
        <v>171</v>
      </c>
      <c r="C43" s="30"/>
      <c r="D43" s="30"/>
      <c r="E43" s="217" t="s">
        <v>36</v>
      </c>
      <c r="F43" s="218">
        <f>IFERROR(IF(NOT(ISERROR(MATCH(B42,{"ABER"},0))),INDEX(ABER_Tilskudsprocent_liste[#All],MATCH(B43,ABER_Tilskudsprocent_liste[[#All],[Typer af projekter og aktiviteter/ virksomhedsstørrelse]],0),MATCH(AA45,ABER_Tilskudsprocent_liste[#Headers],0)),IF(NOT(ISERROR(MATCH(B42,{"GBER"},0))),INDEX(GEBER_Tilskudsprocent_liste[#All],MATCH(B43,GEBER_Tilskudsprocent_liste[[#All],[Typer af projekter og aktiviteter/ virksomhedsstørrelse]],0),MATCH(AA45,GEBER_Tilskudsprocent_liste[#Headers],0)),IF(NOT(ISERROR(MATCH(B42,{"FIBER"},0))),INDEX(FIBER_Tilskudsprocent_liste[#All],MATCH(B43,FIBER_Tilskudsprocent_liste[[#All],[Typer af projekter og aktiviteter/ virksomhedsstørrelse]],0),MATCH(AA45,FIBER_Tilskudsprocent_liste[#Headers],0)),""))),"")</f>
        <v>0.7</v>
      </c>
      <c r="G43" s="217" t="s">
        <v>213</v>
      </c>
      <c r="H43" s="249" t="s">
        <v>218</v>
      </c>
      <c r="I43" s="250"/>
      <c r="J43" s="251" t="s">
        <v>221</v>
      </c>
      <c r="K43" s="251"/>
      <c r="L43" s="184"/>
      <c r="M43" s="184"/>
      <c r="R43" s="49"/>
      <c r="S43" s="80"/>
      <c r="T43" s="83"/>
      <c r="W43" s="5"/>
      <c r="X43" s="186"/>
      <c r="AB43" s="83"/>
      <c r="AF43" s="184"/>
    </row>
    <row r="44" spans="1:41" ht="15">
      <c r="A44" s="29"/>
      <c r="B44" s="30"/>
      <c r="C44" s="30"/>
      <c r="D44" s="30"/>
      <c r="E44" s="217"/>
      <c r="F44" s="255">
        <f>IFERROR(IF(NOT(ISERROR(MATCH(B42,{"ABER"},0))),INDEX(ABER_Tilskudsprocent_liste[#All],MATCH(B43,ABER_Tilskudsprocent_liste[[#All],[Typer af projekter og aktiviteter/ virksomhedsstørrelse]],0),MATCH(AA45,ABER_Tilskudsprocent_liste[#Headers],0)),IF(NOT(ISERROR(MATCH(B42,{"GBER"},0))),INDEX(GEBER_Tilskudsprocent_liste[#All],MATCH(B43,GEBER_Tilskudsprocent_liste[[#All],[Typer af projekter og aktiviteter/ virksomhedsstørrelse]],0),MATCH(AA45,GEBER_Tilskudsprocent_liste[#Headers],0)),IF(NOT(ISERROR(MATCH(B42,{"FIBER"},0))),INDEX(FIBER_Tilskudsprocent_liste[#All],MATCH(B43,FIBER_Tilskudsprocent_liste[[#All],[Typer af projekter og aktiviteter/ virksomhedsstørrelse]],0),MATCH(AA45,FIBER_Tilskudsprocent_liste[#Headers],0)),""))),"")</f>
        <v>0.7</v>
      </c>
      <c r="G44" s="252"/>
      <c r="H44" s="251" t="str">
        <f>IFERROR(IF(E55*(1-F44)-C56&lt;0,F44-((E55*F44+C56)-E55)/E55,""),"")</f>
        <v/>
      </c>
      <c r="I44" s="251" t="str">
        <f>IFERROR(IF(D56&lt;&gt;0,IF(D56=E55,0,IF(C56&gt;0,(F44-D56/E55)-H44,"HA")),IF(E55*(1-F44)-C56&lt;0,((F44-((E55*F44+C56+D56)-E55)/E55)),"")),"")</f>
        <v/>
      </c>
      <c r="J44" s="253" t="e">
        <f>I44-H45</f>
        <v>#VALUE!</v>
      </c>
      <c r="K44" s="251"/>
      <c r="L44" s="184"/>
      <c r="M44" s="184"/>
      <c r="R44" s="49"/>
      <c r="S44" s="80"/>
      <c r="T44" s="83"/>
      <c r="U44" s="41" t="s">
        <v>220</v>
      </c>
      <c r="V44" t="s">
        <v>219</v>
      </c>
      <c r="W44" s="184" t="s">
        <v>217</v>
      </c>
      <c r="X44" s="184" t="s">
        <v>216</v>
      </c>
      <c r="Y44" s="184" t="s">
        <v>182</v>
      </c>
      <c r="AA44" s="42" t="s">
        <v>179</v>
      </c>
      <c r="AB44" s="46" t="s">
        <v>177</v>
      </c>
      <c r="AC44"/>
    </row>
    <row r="45" spans="1:41" ht="15.75" thickBot="1">
      <c r="A45" s="37"/>
      <c r="B45" s="27" t="s">
        <v>85</v>
      </c>
      <c r="C45" s="27" t="s">
        <v>208</v>
      </c>
      <c r="D45" s="27" t="s">
        <v>214</v>
      </c>
      <c r="E45" s="27" t="s">
        <v>0</v>
      </c>
      <c r="F45" s="28" t="s">
        <v>13</v>
      </c>
      <c r="G45" s="208"/>
      <c r="H45" s="254">
        <f>(F44-D56/E55)</f>
        <v>0.7</v>
      </c>
      <c r="I45" s="252"/>
      <c r="J45" s="208"/>
      <c r="K45" s="252"/>
      <c r="L45" s="208"/>
      <c r="M45" s="208"/>
      <c r="N45" s="4"/>
      <c r="O45" s="4"/>
      <c r="P45" s="189"/>
      <c r="Q45" s="42"/>
      <c r="R45" s="81"/>
      <c r="S45" s="41"/>
      <c r="T45" s="41"/>
      <c r="U45"/>
      <c r="V45" s="5"/>
      <c r="W45" s="184"/>
      <c r="X45" s="184"/>
      <c r="Z45" s="83"/>
      <c r="AA45" s="40" t="str">
        <f>CONCATENATE(F41," - ",AB45)</f>
        <v>Lille virksomhed - Samarbejde</v>
      </c>
      <c r="AB45" t="str">
        <f>F42</f>
        <v>Samarbejde</v>
      </c>
      <c r="AC45"/>
    </row>
    <row r="46" spans="1:41" ht="15">
      <c r="A46" s="5" t="s">
        <v>82</v>
      </c>
      <c r="B46" s="196">
        <f>IFERROR(IF(E46=0,0,Y46),0)</f>
        <v>70000</v>
      </c>
      <c r="C46" s="196">
        <f t="shared" ref="C46:C52" si="4">IFERROR(E46-B46,0)</f>
        <v>30000</v>
      </c>
      <c r="D46" s="196"/>
      <c r="E46" s="215">
        <v>100000</v>
      </c>
      <c r="F46" s="32">
        <v>313</v>
      </c>
      <c r="G46" s="283"/>
      <c r="H46" s="284"/>
      <c r="I46" s="284"/>
      <c r="J46" s="284"/>
      <c r="K46" s="284"/>
      <c r="L46" s="284"/>
      <c r="M46" s="284"/>
      <c r="N46" s="284"/>
      <c r="O46" s="285"/>
      <c r="P46" s="190"/>
      <c r="Q46" s="45"/>
      <c r="R46" s="78"/>
      <c r="S46" s="41"/>
      <c r="T46" s="41"/>
      <c r="U46" s="41">
        <f>((F44-((E55*F44+C56)-E55)/E55))*E46</f>
        <v>85000</v>
      </c>
      <c r="V46">
        <f>H45*E46</f>
        <v>70000</v>
      </c>
      <c r="W46" s="5">
        <f>IFERROR(IF(E46=0,0,E46*H44),0)</f>
        <v>0</v>
      </c>
      <c r="X46" s="184">
        <f>IF(E46=0,0,E46*F43)</f>
        <v>70000</v>
      </c>
      <c r="Y46" s="184">
        <f>IF(NOT(ISERROR(MATCH("Selvfinansieret",B42,0))),0,IF(OR(NOT(ISERROR(MATCH("Ej statsstøtte",B42,0))),NOT(ISERROR(MATCH(B42,AI52:AI54,0)))),E46,IF(AND(D56=0,C56=0),X46,IF(AND(D56&gt;0,C56=0),V46,IF(AND(D56&gt;0,C56&gt;0,V46=0),0,IF(AND(W46&lt;&gt;0,W46&lt;V46),W46,V46))))))</f>
        <v>70000</v>
      </c>
      <c r="AA46" s="40"/>
      <c r="AB46" s="41"/>
      <c r="AC46"/>
      <c r="AE46" s="292" t="s">
        <v>178</v>
      </c>
      <c r="AF46" s="292"/>
      <c r="AG46" s="292"/>
    </row>
    <row r="47" spans="1:41" ht="15">
      <c r="A47" s="5" t="s">
        <v>3</v>
      </c>
      <c r="B47" s="196">
        <f t="shared" ref="B47:B52" si="5">IFERROR(IF(E47=0,0,Y47),0)</f>
        <v>0</v>
      </c>
      <c r="C47" s="196">
        <f t="shared" si="4"/>
        <v>0</v>
      </c>
      <c r="D47" s="196"/>
      <c r="E47" s="215"/>
      <c r="F47" s="95"/>
      <c r="G47" s="286"/>
      <c r="H47" s="287"/>
      <c r="I47" s="287"/>
      <c r="J47" s="287"/>
      <c r="K47" s="287"/>
      <c r="L47" s="287"/>
      <c r="M47" s="287"/>
      <c r="N47" s="287"/>
      <c r="O47" s="288"/>
      <c r="P47" s="190"/>
      <c r="Q47" s="78"/>
      <c r="R47" s="82"/>
      <c r="S47" s="43"/>
      <c r="T47" s="41"/>
      <c r="U47" s="41">
        <f>((F44-((E55*F44+C56+D56)-E55)/E55))*E47</f>
        <v>0</v>
      </c>
      <c r="V47">
        <f>H45*E47</f>
        <v>0</v>
      </c>
      <c r="W47" s="5">
        <f>IFERROR(IF(E47=0,0,E47*H44),0)</f>
        <v>0</v>
      </c>
      <c r="X47" s="184">
        <f>IF(E47=0,0,E47*F43)</f>
        <v>0</v>
      </c>
      <c r="Y47" s="184">
        <f>IF(NOT(ISERROR(MATCH("Selvfinansieret",B43,0))),0,IF(OR(NOT(ISERROR(MATCH("Ej statsstøtte",B43,0))),NOT(ISERROR(MATCH(B43,AI53:AI55,0)))),E47,IF(AND(D56=0,C56=0),X47,IF(AND(D56&gt;0,C56=0),V47,IF(AND(D56&gt;0,C56&gt;0,V47=0),0,IF(AND(W47&lt;&gt;0,W47&lt;V47),W47,V47))))))</f>
        <v>0</v>
      </c>
      <c r="AA47" s="40"/>
      <c r="AB47" s="41"/>
      <c r="AC47"/>
    </row>
    <row r="48" spans="1:41" ht="15">
      <c r="A48" s="5" t="s">
        <v>84</v>
      </c>
      <c r="B48" s="196">
        <f t="shared" si="5"/>
        <v>35000</v>
      </c>
      <c r="C48" s="196">
        <f t="shared" si="4"/>
        <v>15000</v>
      </c>
      <c r="D48" s="196"/>
      <c r="E48" s="215">
        <v>50000</v>
      </c>
      <c r="F48" s="95"/>
      <c r="G48" s="286"/>
      <c r="H48" s="287"/>
      <c r="I48" s="287"/>
      <c r="J48" s="287"/>
      <c r="K48" s="287"/>
      <c r="L48" s="287"/>
      <c r="M48" s="287"/>
      <c r="N48" s="287"/>
      <c r="O48" s="288"/>
      <c r="P48" s="190"/>
      <c r="Q48" s="78"/>
      <c r="R48" s="82"/>
      <c r="S48" s="43"/>
      <c r="T48" s="41"/>
      <c r="U48" s="41">
        <f>((F44-((E55*F44+C56+D56)-E55)/E55))*E48</f>
        <v>42500</v>
      </c>
      <c r="V48">
        <f>H45*E48</f>
        <v>35000</v>
      </c>
      <c r="W48" s="5">
        <f>IFERROR(IF(E48=0,0,E48*H44),0)</f>
        <v>0</v>
      </c>
      <c r="X48" s="184">
        <f>IF(E48=0,0,E48*F43)</f>
        <v>35000</v>
      </c>
      <c r="Y48" s="184">
        <f>IF(NOT(ISERROR(MATCH("Selvfinansieret",B44,0))),0,IF(OR(NOT(ISERROR(MATCH("Ej statsstøtte",B44,0))),NOT(ISERROR(MATCH(B44,AI54:AI56,0)))),E48,IF(AND(D56=0,C56=0),X48,IF(AND(D56&gt;0,C56=0),V48,IF(AND(D56&gt;0,C56&gt;0,V48=0),0,IF(AND(W48&lt;&gt;0,W48&lt;V48),W48,V48))))))</f>
        <v>35000</v>
      </c>
      <c r="AA48" s="40"/>
      <c r="AB48" s="41"/>
      <c r="AC48"/>
      <c r="AD48" s="50" t="s">
        <v>210</v>
      </c>
      <c r="AE48" s="50" t="s">
        <v>165</v>
      </c>
      <c r="AF48" s="50" t="s">
        <v>186</v>
      </c>
      <c r="AG48" s="50" t="s">
        <v>166</v>
      </c>
      <c r="AH48" s="50" t="s">
        <v>184</v>
      </c>
      <c r="AI48" s="50" t="s">
        <v>188</v>
      </c>
      <c r="AJ48" s="50" t="s">
        <v>211</v>
      </c>
    </row>
    <row r="49" spans="1:41" ht="15">
      <c r="A49" s="5" t="s">
        <v>46</v>
      </c>
      <c r="B49" s="196">
        <f t="shared" si="5"/>
        <v>0</v>
      </c>
      <c r="C49" s="196">
        <f t="shared" si="4"/>
        <v>0</v>
      </c>
      <c r="D49" s="196"/>
      <c r="E49" s="215"/>
      <c r="F49" s="95"/>
      <c r="G49" s="286"/>
      <c r="H49" s="287"/>
      <c r="I49" s="287"/>
      <c r="J49" s="287"/>
      <c r="K49" s="287"/>
      <c r="L49" s="287"/>
      <c r="M49" s="287"/>
      <c r="N49" s="287"/>
      <c r="O49" s="288"/>
      <c r="P49" s="191"/>
      <c r="Q49" s="78"/>
      <c r="R49" s="82"/>
      <c r="S49" s="43"/>
      <c r="T49" s="41"/>
      <c r="U49" s="41">
        <f>((F44-((E55*F44+C56+D56)-E55)/E55))*E49</f>
        <v>0</v>
      </c>
      <c r="V49">
        <f>H45*E49</f>
        <v>0</v>
      </c>
      <c r="W49" s="5">
        <f>IFERROR(IF(E49=0,0,E49*H44),0)</f>
        <v>0</v>
      </c>
      <c r="X49" s="184">
        <f>IF(E49=0,0,E49*F43)</f>
        <v>0</v>
      </c>
      <c r="Y49" s="184">
        <f>IF(NOT(ISERROR(MATCH("Selvfinansieret",B45,0))),0,IF(OR(NOT(ISERROR(MATCH("Ej statsstøtte",B45,0))),NOT(ISERROR(MATCH(B45,AI55:AI57,0)))),E49,IF(AND(D56=0,C56=0),X49,IF(AND(D56&gt;0,C56=0),V49,IF(AND(D56&gt;0,C56&gt;0,V49=0),0,IF(AND(W49&lt;&gt;0,W49&lt;V49),W49,V49))))))</f>
        <v>0</v>
      </c>
      <c r="AA49" t="s">
        <v>180</v>
      </c>
      <c r="AB49" t="s">
        <v>175</v>
      </c>
      <c r="AC49"/>
      <c r="AD49" t="s">
        <v>159</v>
      </c>
      <c r="AE49" t="s">
        <v>159</v>
      </c>
      <c r="AF49" t="s">
        <v>167</v>
      </c>
      <c r="AG49" s="181" t="s">
        <v>174</v>
      </c>
      <c r="AH49" s="184" t="str">
        <f>IF(NOT(ISERROR(MATCH("Selvfinansieret",B42,0))),"",IF(NOT(ISERROR(MATCH(B42,{"ABER"},0))),AE49,IF(NOT(ISERROR(MATCH(B42,{"GBER"},0))),AF49,IF(NOT(ISERROR(MATCH(B42,{"FIBER"},0))),AG49,IF(NOT(ISERROR(MATCH(B42,{"Ej statsstøtte"},0))),AD49,"")))))</f>
        <v>Grundforskning</v>
      </c>
      <c r="AI49" s="182" t="s">
        <v>165</v>
      </c>
    </row>
    <row r="50" spans="1:41" ht="15">
      <c r="A50" s="5" t="s">
        <v>2</v>
      </c>
      <c r="B50" s="196">
        <f t="shared" si="5"/>
        <v>0</v>
      </c>
      <c r="C50" s="196">
        <f t="shared" si="4"/>
        <v>0</v>
      </c>
      <c r="D50" s="196"/>
      <c r="E50" s="215"/>
      <c r="F50" s="95"/>
      <c r="G50" s="286"/>
      <c r="H50" s="287"/>
      <c r="I50" s="287"/>
      <c r="J50" s="287"/>
      <c r="K50" s="287"/>
      <c r="L50" s="287"/>
      <c r="M50" s="287"/>
      <c r="N50" s="287"/>
      <c r="O50" s="288"/>
      <c r="P50" s="191"/>
      <c r="Q50" s="78"/>
      <c r="R50" s="82"/>
      <c r="S50" s="43"/>
      <c r="T50" s="41"/>
      <c r="U50" s="41">
        <f>((F44-((E55*F44+C56+D56)-E55)/E55))*E50</f>
        <v>0</v>
      </c>
      <c r="V50">
        <f>H45*E50</f>
        <v>0</v>
      </c>
      <c r="W50" s="5">
        <f>IFERROR(IF(E50=0,0,E50*H44),0)</f>
        <v>0</v>
      </c>
      <c r="X50" s="184">
        <f>IF(E50=0,0,E50*F43)</f>
        <v>0</v>
      </c>
      <c r="Y50" s="184">
        <f>IF(NOT(ISERROR(MATCH("Selvfinansieret",B46,0))),0,IF(OR(NOT(ISERROR(MATCH("Ej statsstøtte",B46,0))),NOT(ISERROR(MATCH(B46,AI56:AI58,0)))),E50,IF(AND(D56=0,C56=0),X50,IF(AND(D56&gt;0,C56=0),V50,IF(AND(D56&gt;0,C56&gt;0,V50=0),0,IF(AND(W50&lt;&gt;0,W50&lt;V50),W50,V50))))))</f>
        <v>0</v>
      </c>
      <c r="AA50" t="s">
        <v>68</v>
      </c>
      <c r="AB50" t="s">
        <v>176</v>
      </c>
      <c r="AC50"/>
      <c r="AD50" t="s">
        <v>160</v>
      </c>
      <c r="AE50" t="s">
        <v>160</v>
      </c>
      <c r="AF50" t="s">
        <v>168</v>
      </c>
      <c r="AG50" s="181" t="s">
        <v>161</v>
      </c>
      <c r="AH50" s="184" t="str">
        <f>IF(NOT(ISERROR(MATCH("Selvfinansieret",B42,0))),"",IF(NOT(ISERROR(MATCH(B42,{"ABER"},0))),AE50,IF(NOT(ISERROR(MATCH(B42,{"GBER"},0))),AF50,IF(NOT(ISERROR(MATCH(B42,{"FIBER"},0))),AG50,IF(NOT(ISERROR(MATCH(B42,{"Ej statsstøtte"},0))),AD50,"")))))</f>
        <v>Industriel forskning</v>
      </c>
      <c r="AI50" s="183" t="s">
        <v>186</v>
      </c>
    </row>
    <row r="51" spans="1:41" ht="45">
      <c r="A51" s="5" t="s">
        <v>14</v>
      </c>
      <c r="B51" s="196">
        <f t="shared" si="5"/>
        <v>0</v>
      </c>
      <c r="C51" s="196">
        <f t="shared" si="4"/>
        <v>0</v>
      </c>
      <c r="D51" s="196"/>
      <c r="E51" s="215"/>
      <c r="F51" s="95"/>
      <c r="G51" s="286"/>
      <c r="H51" s="287"/>
      <c r="I51" s="287"/>
      <c r="J51" s="287"/>
      <c r="K51" s="287"/>
      <c r="L51" s="287"/>
      <c r="M51" s="287"/>
      <c r="N51" s="287"/>
      <c r="O51" s="288"/>
      <c r="P51" s="190"/>
      <c r="Q51" s="78"/>
      <c r="R51" s="82"/>
      <c r="S51" s="43"/>
      <c r="T51" s="41"/>
      <c r="U51" s="41">
        <f>((F44-((E55*F44+C56+D56)-E55)/E55))*E51</f>
        <v>0</v>
      </c>
      <c r="V51">
        <f>H45*E51</f>
        <v>0</v>
      </c>
      <c r="W51" s="5">
        <f>IFERROR(IF(E51=0,0,E51*H44),0)</f>
        <v>0</v>
      </c>
      <c r="X51" s="184">
        <f>IF(E51=0,0,E51*F43)</f>
        <v>0</v>
      </c>
      <c r="Y51" s="184">
        <f>IF(NOT(ISERROR(MATCH("Selvfinansieret",B47,0))),0,IF(OR(NOT(ISERROR(MATCH("Ej statsstøtte",B47,0))),NOT(ISERROR(MATCH(B47,AI57:AI59,0)))),E51,IF(AND(D56=0,C56=0),X51,IF(AND(D56&gt;0,C56=0),V51,IF(AND(D56&gt;0,C56&gt;0,V51=0),0,IF(AND(W51&lt;&gt;0,W51&lt;V51),W51,V51))))))</f>
        <v>0</v>
      </c>
      <c r="Z51" s="184"/>
      <c r="AA51" t="s">
        <v>181</v>
      </c>
      <c r="AB51"/>
      <c r="AC51"/>
      <c r="AD51" t="s">
        <v>161</v>
      </c>
      <c r="AE51" t="s">
        <v>161</v>
      </c>
      <c r="AF51" t="s">
        <v>169</v>
      </c>
      <c r="AG51" s="241" t="s">
        <v>187</v>
      </c>
      <c r="AH51" s="184" t="str">
        <f>IF(NOT(ISERROR(MATCH("Selvfinansieret",B42,0))),"",IF(NOT(ISERROR(MATCH(B42,{"ABER"},0))),AE51,IF(NOT(ISERROR(MATCH(B42,{"GBER"},0))),AF51,IF(NOT(ISERROR(MATCH(B42,{"FIBER"},0))),AG51,IF(NOT(ISERROR(MATCH(B42,{"Ej statsstøtte"},0))),AD51,"")))))</f>
        <v>Eksperimentel udvikling</v>
      </c>
      <c r="AI51" s="183" t="s">
        <v>166</v>
      </c>
    </row>
    <row r="52" spans="1:41" ht="15.75" thickBot="1">
      <c r="A52" s="26" t="s">
        <v>83</v>
      </c>
      <c r="B52" s="196">
        <f t="shared" si="5"/>
        <v>14000</v>
      </c>
      <c r="C52" s="196">
        <f t="shared" si="4"/>
        <v>6000</v>
      </c>
      <c r="D52" s="196"/>
      <c r="E52" s="216">
        <v>20000</v>
      </c>
      <c r="F52" s="95"/>
      <c r="G52" s="287"/>
      <c r="H52" s="287"/>
      <c r="I52" s="287"/>
      <c r="J52" s="287"/>
      <c r="K52" s="287"/>
      <c r="L52" s="287"/>
      <c r="M52" s="287"/>
      <c r="N52" s="287"/>
      <c r="O52" s="288"/>
      <c r="P52" s="190"/>
      <c r="Q52" s="78"/>
      <c r="R52" s="82"/>
      <c r="S52" s="43"/>
      <c r="T52" s="41"/>
      <c r="U52" s="41">
        <f>((F44-((E55*F44+C56+D56)-E55)/E55))*E52</f>
        <v>17000</v>
      </c>
      <c r="V52">
        <f>H45*E52</f>
        <v>14000</v>
      </c>
      <c r="W52" s="5">
        <f>IFERROR(IF(E52=0,0,E52*H44),0)</f>
        <v>0</v>
      </c>
      <c r="X52" s="184">
        <f>IF(E52=0,0,E52*F43)</f>
        <v>14000</v>
      </c>
      <c r="Y52" s="184">
        <f>IF(NOT(ISERROR(MATCH("Selvfinansieret",B48,0))),0,IF(OR(NOT(ISERROR(MATCH("Ej statsstøtte",B48,0))),NOT(ISERROR(MATCH(B48,AI58:AI60,0)))),E52,IF(AND(D56=0,C56=0),X52,IF(AND(D56&gt;0,C56=0),V52,IF(AND(D56&gt;0,C56&gt;0,V52=0),0,IF(AND(W52&lt;&gt;0,W52&lt;V52),W52,V52))))))</f>
        <v>14000</v>
      </c>
      <c r="Z52" s="184"/>
      <c r="AA52" t="s">
        <v>87</v>
      </c>
      <c r="AB52"/>
      <c r="AC52"/>
      <c r="AD52" t="s">
        <v>162</v>
      </c>
      <c r="AE52" t="s">
        <v>162</v>
      </c>
      <c r="AF52" t="s">
        <v>170</v>
      </c>
      <c r="AG52" s="84" t="str">
        <f>""</f>
        <v/>
      </c>
      <c r="AH52" s="184" t="str">
        <f>IF(NOT(ISERROR(MATCH("Selvfinansieret",B42,0))),"",IF(NOT(ISERROR(MATCH(B42,{"ABER"},0))),AE52,IF(NOT(ISERROR(MATCH(B42,{"GBER"},0))),AF52,IF(NOT(ISERROR(MATCH(B42,{"FIBER"},0))),AG52,IF(NOT(ISERROR(MATCH(B42,{"Ej statsstøtte"},0))),AD52,"")))))</f>
        <v>Gennemførlighedsundersøgelser</v>
      </c>
      <c r="AI52" s="83" t="s">
        <v>126</v>
      </c>
    </row>
    <row r="53" spans="1:41" ht="15">
      <c r="A53" s="98" t="s">
        <v>31</v>
      </c>
      <c r="B53" s="200">
        <f>SUM(B46+B47+B48+B49-B50-B51+B52)</f>
        <v>119000</v>
      </c>
      <c r="C53" s="197">
        <f>SUM(C46+C47+C48+C49-C50-C51+C52)</f>
        <v>51000</v>
      </c>
      <c r="D53" s="197"/>
      <c r="E53" s="200">
        <f>SUM(B53:C53)</f>
        <v>170000</v>
      </c>
      <c r="F53" s="97"/>
      <c r="G53" s="286"/>
      <c r="H53" s="287"/>
      <c r="I53" s="287"/>
      <c r="J53" s="287"/>
      <c r="K53" s="287"/>
      <c r="L53" s="287"/>
      <c r="M53" s="287"/>
      <c r="N53" s="287"/>
      <c r="O53" s="288"/>
      <c r="P53" s="44"/>
      <c r="R53"/>
      <c r="S53"/>
      <c r="T53"/>
      <c r="U53" s="41">
        <f>((F44-((E55*F44+C56+D56)-E55)/E55))*E53</f>
        <v>144500</v>
      </c>
      <c r="V53">
        <f>H45*E53</f>
        <v>118999.99999999999</v>
      </c>
      <c r="W53" s="5">
        <f>IFERROR(IF(E53=0,0,E53*H44),0)</f>
        <v>0</v>
      </c>
      <c r="X53" s="184">
        <f>IF(E53=0,0,E53*F43)</f>
        <v>118999.99999999999</v>
      </c>
      <c r="Y53" s="184">
        <f>IF(NOT(ISERROR(MATCH("Selvfinansieret",B49,0))),0,IF(OR(NOT(ISERROR(MATCH("Ej statsstøtte",B49,0))),NOT(ISERROR(MATCH(B49,AI59:AI61,0)))),E53,IF(AND(D56=0,C56=0),X53,IF(AND(D56&gt;0,C56=0),V53,IF(AND(D56&gt;0,C56&gt;0,V53=0),0,IF(AND(W53&lt;&gt;0,W53&lt;V53),W53,V53))))))</f>
        <v>118999.99999999999</v>
      </c>
      <c r="Z53" s="184"/>
      <c r="AA53" t="s">
        <v>209</v>
      </c>
      <c r="AB53"/>
      <c r="AC53"/>
      <c r="AD53" t="s">
        <v>172</v>
      </c>
      <c r="AE53" t="s">
        <v>163</v>
      </c>
      <c r="AF53" t="s">
        <v>171</v>
      </c>
      <c r="AG53" s="84" t="str">
        <f>""</f>
        <v/>
      </c>
      <c r="AH53" s="184" t="str">
        <f>IF(NOT(ISERROR(MATCH("Selvfinansieret",B42,0))),"",IF(NOT(ISERROR(MATCH(B42,{"ABER"},0))),AE53,IF(NOT(ISERROR(MATCH(B42,{"GBER"},0))),AF53,IF(NOT(ISERROR(MATCH(B42,{"FIBER"},0))),AG53,IF(NOT(ISERROR(MATCH(B42,{"Ej statsstøtte"},0))),AD53,"")))))</f>
        <v>Uddannelse</v>
      </c>
      <c r="AI53" s="83" t="s">
        <v>127</v>
      </c>
    </row>
    <row r="54" spans="1:41" ht="15.75" thickBot="1">
      <c r="A54" s="33" t="s">
        <v>1</v>
      </c>
      <c r="B54" s="198">
        <f>IFERROR(IF(E54=0,0,Y54),0)</f>
        <v>21000</v>
      </c>
      <c r="C54" s="196">
        <f>IFERROR(E54-B54,0)</f>
        <v>9000</v>
      </c>
      <c r="D54" s="196"/>
      <c r="E54" s="216">
        <v>30000</v>
      </c>
      <c r="F54" s="96"/>
      <c r="G54" s="286"/>
      <c r="H54" s="287"/>
      <c r="I54" s="287"/>
      <c r="J54" s="287"/>
      <c r="K54" s="287"/>
      <c r="L54" s="287"/>
      <c r="M54" s="287"/>
      <c r="N54" s="287"/>
      <c r="O54" s="288"/>
      <c r="P54" s="190"/>
      <c r="R54"/>
      <c r="S54"/>
      <c r="T54"/>
      <c r="U54" s="41">
        <f>((F44-((E55*F44+C56+D56)-E55)/E55))*E54</f>
        <v>25500</v>
      </c>
      <c r="V54">
        <f>H45*E54</f>
        <v>21000</v>
      </c>
      <c r="W54" s="5">
        <f>IFERROR(IF(E54=0,0,E54*H44),0)</f>
        <v>0</v>
      </c>
      <c r="X54" s="184">
        <f>IF(E54=0,0,E54*F43)</f>
        <v>21000</v>
      </c>
      <c r="Y54" s="184">
        <f>IF(NOT(ISERROR(MATCH("Selvfinansieret",B50,0))),0,IF(OR(NOT(ISERROR(MATCH("Ej statsstøtte",B50,0))),NOT(ISERROR(MATCH(B50,AI60:AI62,0)))),E54,IF(AND(D56=0,C56=0),X54,IF(AND(D56&gt;0,C56=0),V54,IF(AND(D56&gt;0,C56&gt;0,V54=0),0,IF(AND(W54&lt;&gt;0,W54&lt;V54),W54,V54))))))</f>
        <v>21000</v>
      </c>
      <c r="Z54" s="184"/>
      <c r="AA54" s="40"/>
      <c r="AB54" s="41"/>
      <c r="AC54"/>
      <c r="AD54" t="s">
        <v>163</v>
      </c>
      <c r="AE54" t="s">
        <v>164</v>
      </c>
      <c r="AF54" t="s">
        <v>172</v>
      </c>
      <c r="AG54" s="84" t="str">
        <f>""</f>
        <v/>
      </c>
      <c r="AH54" s="184" t="str">
        <f>IF(NOT(ISERROR(MATCH("Selvfinansieret",B42,0))),"",IF(NOT(ISERROR(MATCH(B42,{"ABER"},0))),AE54,IF(NOT(ISERROR(MATCH(B42,{"GBER"},0))),AF54,IF(NOT(ISERROR(MATCH(B42,{"FIBER"},0))),AG54,IF(NOT(ISERROR(MATCH(B42,{"Ej statsstøtte"},0))),AD54,"")))))</f>
        <v>Støtte til innovationsklynger</v>
      </c>
      <c r="AI54" s="83" t="s">
        <v>128</v>
      </c>
    </row>
    <row r="55" spans="1:41" ht="15.75" thickBot="1">
      <c r="A55" s="167" t="s">
        <v>0</v>
      </c>
      <c r="B55" s="259">
        <f>IF(B53+B54&lt;=0,0,B53+B54)</f>
        <v>140000</v>
      </c>
      <c r="C55" s="248">
        <f>IF(C53+C54-C56&lt;=0,0,C53+C54-C56)</f>
        <v>30000</v>
      </c>
      <c r="D55" s="199"/>
      <c r="E55" s="201">
        <f>SUM(E46+E47+E48+E49-E50-E51+E52)+E54</f>
        <v>200000</v>
      </c>
      <c r="F55" s="168"/>
      <c r="G55" s="289"/>
      <c r="H55" s="290"/>
      <c r="I55" s="290"/>
      <c r="J55" s="290"/>
      <c r="K55" s="290"/>
      <c r="L55" s="290"/>
      <c r="M55" s="290"/>
      <c r="N55" s="290"/>
      <c r="O55" s="291"/>
      <c r="P55" s="44"/>
      <c r="R55"/>
      <c r="S55"/>
      <c r="T55"/>
      <c r="U55" s="41">
        <f>((F44-((E55*F44+C56+D56)-E55)/E55))*E55</f>
        <v>170000</v>
      </c>
      <c r="V55">
        <f>H45*E55</f>
        <v>140000</v>
      </c>
      <c r="W55" s="5">
        <f>IFERROR(IF(E55=0,0,E55*H44),0)</f>
        <v>0</v>
      </c>
      <c r="Y55" s="184">
        <f>IF(NOT(ISERROR(MATCH("Selvfinansieret",B51,0))),0,IF(OR(NOT(ISERROR(MATCH("Ej statsstøtte",B51,0))),NOT(ISERROR(MATCH(B51,AI61:AI63,0)))),E55,IF(AND(D56=0,C56=0),X55,IF(AND(D56&gt;0,C56=0),V55,IF(AND(D56&gt;0,C56&gt;0,V55=0),0,IF(AND(W55&lt;&gt;0,W55&lt;V55),W55,V55))))))</f>
        <v>140000</v>
      </c>
      <c r="Z55" s="184"/>
      <c r="AA55" s="182"/>
      <c r="AB55" s="182"/>
      <c r="AC55"/>
      <c r="AD55" t="s">
        <v>164</v>
      </c>
      <c r="AE55" s="84" t="str">
        <f>""</f>
        <v/>
      </c>
      <c r="AF55" t="s">
        <v>161</v>
      </c>
      <c r="AG55" s="84" t="str">
        <f>""</f>
        <v/>
      </c>
      <c r="AH55" s="184" t="str">
        <f>IF(NOT(ISERROR(MATCH("Selvfinansieret",B42,0))),"",IF(NOT(ISERROR(MATCH(B42,{"ABER"},0))),AE55,IF(NOT(ISERROR(MATCH(B42,{"GBER"},0))),AF55,IF(NOT(ISERROR(MATCH(B42,{"FIBER"},0))),AG55,IF(NOT(ISERROR(MATCH(B42,{"Ej statsstøtte"},0))),AD55,"")))))</f>
        <v>Konsulentbistand</v>
      </c>
      <c r="AI55" s="41" t="s">
        <v>185</v>
      </c>
    </row>
    <row r="56" spans="1:41" ht="15">
      <c r="A56" s="169" t="s">
        <v>151</v>
      </c>
      <c r="B56" s="258">
        <f>B55</f>
        <v>140000</v>
      </c>
      <c r="C56" s="243">
        <v>30000</v>
      </c>
      <c r="D56" s="243"/>
      <c r="E56" s="247">
        <f>SUM(B46+B47+B48+B49-B50-B51+B52)</f>
        <v>119000</v>
      </c>
      <c r="F56" s="187"/>
      <c r="G56" s="166"/>
      <c r="H56" s="166"/>
      <c r="I56" s="166"/>
      <c r="J56" s="166"/>
      <c r="K56" s="166"/>
      <c r="L56" s="166"/>
      <c r="M56" s="166"/>
      <c r="N56" s="166"/>
      <c r="O56" s="166"/>
      <c r="P56" s="44"/>
      <c r="R56"/>
      <c r="S56"/>
      <c r="T56"/>
      <c r="U56"/>
      <c r="W56"/>
      <c r="Y56" s="184"/>
      <c r="Z56" s="184"/>
      <c r="AA56" s="78"/>
      <c r="AB56" s="183"/>
      <c r="AC56" s="41"/>
      <c r="AD56" t="s">
        <v>174</v>
      </c>
      <c r="AE56" s="5" t="str">
        <f>""</f>
        <v/>
      </c>
      <c r="AF56" s="84" t="s">
        <v>173</v>
      </c>
      <c r="AG56" s="84" t="str">
        <f>""</f>
        <v/>
      </c>
      <c r="AH56" s="184" t="str">
        <f>IF(NOT(ISERROR(MATCH("Selvfinansieret",B42,0))),"",IF(NOT(ISERROR(MATCH(B42,{"ABER"},0))),AE56,IF(NOT(ISERROR(MATCH(B42,{"GBER"},0))),AF56,IF(NOT(ISERROR(MATCH(B42,{"FIBER"},0))),AG56,IF(NOT(ISERROR(MATCH(B42,{"Ej statsstøtte"},0))),AD56,"")))))</f>
        <v>Deltagelse i messer</v>
      </c>
      <c r="AI56" t="s">
        <v>212</v>
      </c>
      <c r="AK56" s="24"/>
      <c r="AL56" s="24"/>
      <c r="AM56" s="24"/>
      <c r="AN56" s="24"/>
      <c r="AO56" s="24"/>
    </row>
    <row r="57" spans="1:41" ht="15">
      <c r="A57" s="209"/>
      <c r="B57" s="210"/>
      <c r="C57" s="210"/>
      <c r="D57" s="210"/>
      <c r="E57" s="203"/>
      <c r="F57" s="165"/>
      <c r="G57" s="166"/>
      <c r="H57" s="166"/>
      <c r="I57" s="166"/>
      <c r="J57" s="166"/>
      <c r="K57" s="166"/>
      <c r="L57" s="166"/>
      <c r="M57" s="166"/>
      <c r="N57" s="166"/>
      <c r="O57" s="166"/>
      <c r="P57" s="44"/>
      <c r="R57"/>
      <c r="S57"/>
      <c r="T57"/>
      <c r="U57"/>
      <c r="W57"/>
      <c r="Y57" s="184"/>
      <c r="Z57" s="184"/>
      <c r="AA57" s="184"/>
      <c r="AB57" s="24"/>
      <c r="AC57" s="24"/>
      <c r="AD57" t="s">
        <v>187</v>
      </c>
      <c r="AE57" s="24" t="str">
        <f>""</f>
        <v/>
      </c>
      <c r="AF57" s="24" t="str">
        <f>""</f>
        <v/>
      </c>
      <c r="AG57" s="84" t="str">
        <f>""</f>
        <v/>
      </c>
      <c r="AH57" s="184" t="str">
        <f>IF(NOT(ISERROR(MATCH("Selvfinansieret",B42,0))),"",IF(NOT(ISERROR(MATCH(B42,{"ABER"},0))),AE57,IF(NOT(ISERROR(MATCH(B42,{"GBER"},0))),AF57,IF(NOT(ISERROR(MATCH(B42,{"FIBER"},0))),AG57,IF(NOT(ISERROR(MATCH(B42,{"Ej statsstøtte"},0))),AD57,"")))))</f>
        <v/>
      </c>
      <c r="AI57" s="24"/>
      <c r="AJ57" s="24"/>
      <c r="AK57" s="24"/>
      <c r="AL57" s="24"/>
      <c r="AM57" s="24"/>
      <c r="AN57" s="24"/>
      <c r="AO57" s="24"/>
    </row>
    <row r="58" spans="1:41" ht="15">
      <c r="A58" s="163"/>
      <c r="B58" s="164"/>
      <c r="C58" s="164"/>
      <c r="D58" s="164"/>
      <c r="E58" s="192" t="s">
        <v>183</v>
      </c>
      <c r="F58" s="193">
        <f>F43</f>
        <v>0.7</v>
      </c>
      <c r="G58" s="165"/>
      <c r="H58" s="166"/>
      <c r="I58" s="166"/>
      <c r="J58" s="166"/>
      <c r="K58" s="166"/>
      <c r="L58" s="166"/>
      <c r="M58" s="166"/>
      <c r="N58" s="166"/>
      <c r="O58" s="166"/>
      <c r="P58" s="166"/>
      <c r="Q58" s="44"/>
      <c r="R58"/>
      <c r="S58"/>
      <c r="T58"/>
      <c r="U58"/>
      <c r="W58"/>
      <c r="Y58"/>
      <c r="Z58" s="184"/>
      <c r="AD58" s="24"/>
      <c r="AE58" s="24"/>
      <c r="AF58" s="24"/>
      <c r="AG58" s="24"/>
      <c r="AH58" s="24"/>
      <c r="AI58" s="24"/>
      <c r="AJ58" s="24"/>
      <c r="AK58" s="24"/>
      <c r="AL58" s="24"/>
      <c r="AM58" s="24"/>
      <c r="AN58" s="24"/>
      <c r="AO58" s="24"/>
    </row>
    <row r="59" spans="1:41" ht="30">
      <c r="A59" s="163"/>
      <c r="B59" s="164"/>
      <c r="C59" s="164"/>
      <c r="D59" s="164"/>
      <c r="E59" s="244" t="s">
        <v>215</v>
      </c>
      <c r="F59" s="193">
        <f>IFERROR(B55/E55,"")</f>
        <v>0.7</v>
      </c>
      <c r="G59" s="165"/>
      <c r="H59" s="166"/>
      <c r="I59" s="166"/>
      <c r="J59" s="166"/>
      <c r="K59" s="166"/>
      <c r="L59" s="166"/>
      <c r="M59" s="166"/>
      <c r="N59" s="166"/>
      <c r="O59" s="166"/>
      <c r="P59" s="166"/>
      <c r="Q59" s="44"/>
      <c r="R59"/>
      <c r="S59"/>
      <c r="T59"/>
      <c r="U59"/>
      <c r="W59"/>
      <c r="Y59"/>
      <c r="Z59" s="184"/>
      <c r="AD59" s="24"/>
      <c r="AE59" s="24"/>
      <c r="AF59" s="24"/>
      <c r="AG59" s="24"/>
      <c r="AH59" s="24"/>
      <c r="AI59" s="24"/>
      <c r="AJ59" s="24"/>
      <c r="AK59" s="24"/>
      <c r="AL59" s="24"/>
      <c r="AM59" s="24"/>
      <c r="AN59" s="24"/>
      <c r="AO59" s="24"/>
    </row>
    <row r="60" spans="1:41" ht="15">
      <c r="A60" s="34"/>
      <c r="B60" s="35"/>
      <c r="C60" s="35"/>
      <c r="D60" s="35"/>
      <c r="E60" s="36" t="s">
        <v>69</v>
      </c>
      <c r="F60" s="99">
        <f>IF(NOT(ISERROR(MATCH("Ej statsstøtte",B42,0))),0,IFERROR(E54/E53,0))</f>
        <v>0.17647058823529413</v>
      </c>
      <c r="G60" s="242"/>
      <c r="H60" s="4"/>
      <c r="I60" s="4"/>
      <c r="J60" s="4"/>
      <c r="K60" s="4"/>
      <c r="L60" s="4"/>
      <c r="M60" s="4"/>
      <c r="N60" s="4"/>
      <c r="O60" s="4"/>
      <c r="P60" s="4"/>
      <c r="R60"/>
      <c r="S60"/>
      <c r="T60"/>
      <c r="U60"/>
      <c r="W60"/>
      <c r="Y60"/>
    </row>
    <row r="61" spans="1:41" ht="15">
      <c r="A61" s="74" t="s">
        <v>79</v>
      </c>
      <c r="B61" s="75">
        <f>IFERROR(E55/$E$15,0)</f>
        <v>6.7980965329707682E-2</v>
      </c>
      <c r="C61" s="35"/>
      <c r="D61" s="35"/>
      <c r="E61" s="50" t="s">
        <v>70</v>
      </c>
      <c r="F61" s="99">
        <f>IFERROR(E54/E46,0)</f>
        <v>0.3</v>
      </c>
      <c r="H61" s="4"/>
      <c r="I61" s="4"/>
      <c r="J61" s="4"/>
      <c r="K61" s="4"/>
      <c r="L61" s="4"/>
      <c r="M61" s="4"/>
      <c r="N61" s="4"/>
      <c r="O61" s="4"/>
      <c r="P61" s="4"/>
      <c r="R61"/>
      <c r="S61"/>
      <c r="T61"/>
      <c r="U61"/>
      <c r="W61"/>
      <c r="Y61"/>
    </row>
    <row r="62" spans="1:41" ht="15">
      <c r="A62" s="73"/>
      <c r="B62" s="76"/>
      <c r="E62" s="50"/>
      <c r="H62" s="4"/>
      <c r="I62" s="4"/>
      <c r="J62" s="4"/>
      <c r="K62" s="4"/>
      <c r="L62" s="4"/>
      <c r="M62" s="4"/>
      <c r="N62" s="4"/>
      <c r="O62" s="4"/>
      <c r="P62" s="4"/>
      <c r="R62"/>
      <c r="S62"/>
      <c r="T62"/>
      <c r="U62"/>
      <c r="W62"/>
      <c r="Y62"/>
      <c r="AD62"/>
    </row>
    <row r="63" spans="1:41" ht="15">
      <c r="A63" s="29" t="s">
        <v>34</v>
      </c>
      <c r="B63" s="1" t="s">
        <v>222</v>
      </c>
      <c r="C63" s="206" t="s">
        <v>49</v>
      </c>
      <c r="D63" s="206"/>
      <c r="E63" s="30" t="s">
        <v>37</v>
      </c>
      <c r="F63" s="204" t="s">
        <v>180</v>
      </c>
      <c r="G63" s="184"/>
      <c r="H63" s="205"/>
      <c r="I63" s="207"/>
      <c r="J63" s="184"/>
      <c r="K63" s="184"/>
      <c r="L63" s="184"/>
      <c r="M63" s="184"/>
      <c r="R63" s="48"/>
      <c r="S63" s="79"/>
      <c r="T63" s="183"/>
      <c r="W63" s="5"/>
      <c r="X63" s="83"/>
      <c r="AA63" s="184" t="str">
        <f>IF(NOT(ISERROR(MATCH("Selvfinansieret",B64,0))),"",IF(NOT(ISERROR(MATCH(B64,{"ABER"},0))),IF(X63=0,"",X63),IF(NOT(ISERROR(MATCH(B64,{"GEBER"},0))),IF(AG78=0,"",AG78),IF(NOT(ISERROR(MATCH(B64,{"FIBER"},0))),IF(Z63=0,"",Z63),""))))</f>
        <v/>
      </c>
      <c r="AF63" s="184"/>
    </row>
    <row r="64" spans="1:41" ht="15">
      <c r="A64" s="29" t="s">
        <v>207</v>
      </c>
      <c r="B64" s="31" t="s">
        <v>186</v>
      </c>
      <c r="C64" s="206"/>
      <c r="D64" s="206"/>
      <c r="E64" s="30" t="s">
        <v>177</v>
      </c>
      <c r="F64" s="31" t="str">
        <f>IF(ISBLANK($F$19),"Projektform skal vælges ved hovedansøger",$F$19)</f>
        <v>Samarbejde</v>
      </c>
      <c r="G64" s="184"/>
      <c r="H64" s="205"/>
      <c r="I64" s="207"/>
      <c r="J64" s="184"/>
      <c r="K64" s="184"/>
      <c r="L64" s="184"/>
      <c r="M64" s="184"/>
      <c r="R64" s="48"/>
      <c r="S64" s="79"/>
      <c r="T64" s="83"/>
      <c r="W64" s="5"/>
      <c r="X64" s="83"/>
      <c r="Y64" s="84"/>
      <c r="AA64" s="184"/>
      <c r="AF64" s="184"/>
    </row>
    <row r="65" spans="1:41" ht="30">
      <c r="A65" s="30" t="s">
        <v>35</v>
      </c>
      <c r="B65" s="31" t="s">
        <v>169</v>
      </c>
      <c r="C65" s="30"/>
      <c r="D65" s="30"/>
      <c r="E65" s="217" t="s">
        <v>36</v>
      </c>
      <c r="F65" s="218">
        <f>IFERROR(IF(NOT(ISERROR(MATCH(B64,{"ABER"},0))),INDEX(ABER_Tilskudsprocent_liste[#All],MATCH(B65,ABER_Tilskudsprocent_liste[[#All],[Typer af projekter og aktiviteter/ virksomhedsstørrelse]],0),MATCH(AA67,ABER_Tilskudsprocent_liste[#Headers],0)),IF(NOT(ISERROR(MATCH(B64,{"GBER"},0))),INDEX(GEBER_Tilskudsprocent_liste[#All],MATCH(B65,GEBER_Tilskudsprocent_liste[[#All],[Typer af projekter og aktiviteter/ virksomhedsstørrelse]],0),MATCH(AA67,GEBER_Tilskudsprocent_liste[#Headers],0)),IF(NOT(ISERROR(MATCH(B64,{"FIBER"},0))),INDEX(FIBER_Tilskudsprocent_liste[#All],MATCH(B65,FIBER_Tilskudsprocent_liste[[#All],[Typer af projekter og aktiviteter/ virksomhedsstørrelse]],0),MATCH(AA67,FIBER_Tilskudsprocent_liste[#Headers],0)),""))),"")</f>
        <v>0.6</v>
      </c>
      <c r="G65" s="217" t="s">
        <v>213</v>
      </c>
      <c r="H65" s="249" t="s">
        <v>218</v>
      </c>
      <c r="I65" s="250"/>
      <c r="J65" s="251" t="s">
        <v>221</v>
      </c>
      <c r="K65" s="251"/>
      <c r="L65" s="184"/>
      <c r="M65" s="184"/>
      <c r="R65" s="49"/>
      <c r="S65" s="80"/>
      <c r="T65" s="83"/>
      <c r="W65" s="5"/>
      <c r="X65" s="186"/>
      <c r="AB65" s="83"/>
      <c r="AF65" s="184"/>
    </row>
    <row r="66" spans="1:41" ht="15">
      <c r="A66" s="29"/>
      <c r="B66" s="30"/>
      <c r="C66" s="30"/>
      <c r="D66" s="30"/>
      <c r="E66" s="217"/>
      <c r="F66" s="255">
        <f>IFERROR(IF(NOT(ISERROR(MATCH(B64,{"ABER"},0))),INDEX(ABER_Tilskudsprocent_liste[#All],MATCH(B65,ABER_Tilskudsprocent_liste[[#All],[Typer af projekter og aktiviteter/ virksomhedsstørrelse]],0),MATCH(AA67,ABER_Tilskudsprocent_liste[#Headers],0)),IF(NOT(ISERROR(MATCH(B64,{"GBER"},0))),INDEX(GEBER_Tilskudsprocent_liste[#All],MATCH(B65,GEBER_Tilskudsprocent_liste[[#All],[Typer af projekter og aktiviteter/ virksomhedsstørrelse]],0),MATCH(AA67,GEBER_Tilskudsprocent_liste[#Headers],0)),IF(NOT(ISERROR(MATCH(B64,{"FIBER"},0))),INDEX(FIBER_Tilskudsprocent_liste[#All],MATCH(B65,FIBER_Tilskudsprocent_liste[[#All],[Typer af projekter og aktiviteter/ virksomhedsstørrelse]],0),MATCH(AA67,FIBER_Tilskudsprocent_liste[#Headers],0)),""))),"")</f>
        <v>0.6</v>
      </c>
      <c r="G66" s="252"/>
      <c r="H66" s="251" t="str">
        <f>IFERROR(IF(E77*(1-F66)-C78&lt;0,F66-((E77*F66+C78)-E77)/E77,""),"")</f>
        <v/>
      </c>
      <c r="I66" s="251" t="str">
        <f>IFERROR(IF(D78&lt;&gt;0,IF(D78=E77,0,IF(C78&gt;0,(F66-D78/E77)-H66,"HA")),IF(E77*(1-F66)-C78&lt;0,((F66-((E77*F66+C78+D78)-E77)/E77)),"")),"")</f>
        <v>HA</v>
      </c>
      <c r="J66" s="253" t="e">
        <f>I66-H67</f>
        <v>#VALUE!</v>
      </c>
      <c r="K66" s="251"/>
      <c r="L66" s="184"/>
      <c r="M66" s="184"/>
      <c r="R66" s="49"/>
      <c r="S66" s="80"/>
      <c r="T66" s="83"/>
      <c r="U66" s="41" t="s">
        <v>220</v>
      </c>
      <c r="V66" t="s">
        <v>219</v>
      </c>
      <c r="W66" s="184" t="s">
        <v>217</v>
      </c>
      <c r="X66" s="184" t="s">
        <v>216</v>
      </c>
      <c r="Y66" s="184" t="s">
        <v>182</v>
      </c>
      <c r="AA66" s="42" t="s">
        <v>179</v>
      </c>
      <c r="AB66" s="46" t="s">
        <v>177</v>
      </c>
      <c r="AC66"/>
    </row>
    <row r="67" spans="1:41" ht="15.75" thickBot="1">
      <c r="A67" s="37"/>
      <c r="B67" s="27" t="s">
        <v>85</v>
      </c>
      <c r="C67" s="27" t="s">
        <v>208</v>
      </c>
      <c r="D67" s="27" t="s">
        <v>214</v>
      </c>
      <c r="E67" s="27" t="s">
        <v>0</v>
      </c>
      <c r="F67" s="28" t="s">
        <v>13</v>
      </c>
      <c r="G67" s="208"/>
      <c r="H67" s="254">
        <f>(F66-D78/E77)</f>
        <v>0.53333333333333333</v>
      </c>
      <c r="I67" s="252"/>
      <c r="J67" s="208"/>
      <c r="K67" s="252"/>
      <c r="L67" s="208"/>
      <c r="M67" s="208"/>
      <c r="N67" s="4"/>
      <c r="O67" s="4"/>
      <c r="P67" s="189"/>
      <c r="Q67" s="42"/>
      <c r="R67" s="81"/>
      <c r="S67" s="41"/>
      <c r="T67" s="41"/>
      <c r="U67"/>
      <c r="V67" s="5"/>
      <c r="W67" s="184"/>
      <c r="X67" s="184"/>
      <c r="Z67" s="83"/>
      <c r="AA67" s="40" t="str">
        <f>CONCATENATE(F63," - ",AB67)</f>
        <v>Lille virksomhed - Samarbejde</v>
      </c>
      <c r="AB67" t="str">
        <f>F64</f>
        <v>Samarbejde</v>
      </c>
      <c r="AC67"/>
    </row>
    <row r="68" spans="1:41" ht="15">
      <c r="A68" s="5" t="s">
        <v>82</v>
      </c>
      <c r="B68" s="196">
        <f>IFERROR(IF(E68=0,0,Y68),0)</f>
        <v>533333.33333333337</v>
      </c>
      <c r="C68" s="196">
        <f t="shared" ref="C68:C74" si="6">IFERROR(E68-B68,0)</f>
        <v>466666.66666666663</v>
      </c>
      <c r="D68" s="196"/>
      <c r="E68" s="215">
        <v>1000000</v>
      </c>
      <c r="F68" s="32"/>
      <c r="G68" s="283"/>
      <c r="H68" s="284"/>
      <c r="I68" s="284"/>
      <c r="J68" s="284"/>
      <c r="K68" s="284"/>
      <c r="L68" s="284"/>
      <c r="M68" s="284"/>
      <c r="N68" s="284"/>
      <c r="O68" s="285"/>
      <c r="P68" s="190"/>
      <c r="Q68" s="45"/>
      <c r="R68" s="78"/>
      <c r="S68" s="41"/>
      <c r="T68" s="41"/>
      <c r="U68" s="41">
        <f>((F66-((E77*F66+C78)-E77)/E77))*E68</f>
        <v>1000000</v>
      </c>
      <c r="V68">
        <f>H67*E68</f>
        <v>533333.33333333337</v>
      </c>
      <c r="W68" s="5">
        <f>IFERROR(IF(E68=0,0,E68*H66),0)</f>
        <v>0</v>
      </c>
      <c r="X68" s="184">
        <f>IF(E68=0,0,E68*F65)</f>
        <v>600000</v>
      </c>
      <c r="Y68" s="184">
        <f>IF(NOT(ISERROR(MATCH("Selvfinansieret",B64,0))),0,IF(OR(NOT(ISERROR(MATCH("Ej statsstøtte",B64,0))),NOT(ISERROR(MATCH(B64,AI74:AI76,0)))),E68,IF(AND(D78=0,C78=0),X68,IF(AND(D78&gt;0,C78=0),V68,IF(AND(D78&gt;0,C78&gt;0,V68=0),0,IF(AND(W68&lt;&gt;0,W68&lt;V68),W68,V68))))))</f>
        <v>533333.33333333337</v>
      </c>
      <c r="AA68" s="40"/>
      <c r="AB68" s="41"/>
      <c r="AC68"/>
      <c r="AE68" s="292" t="s">
        <v>178</v>
      </c>
      <c r="AF68" s="292"/>
      <c r="AG68" s="292"/>
    </row>
    <row r="69" spans="1:41" ht="15">
      <c r="A69" s="5" t="s">
        <v>3</v>
      </c>
      <c r="B69" s="196">
        <f t="shared" ref="B69:B74" si="7">IFERROR(IF(E69=0,0,Y69),0)</f>
        <v>0</v>
      </c>
      <c r="C69" s="196">
        <f t="shared" si="6"/>
        <v>0</v>
      </c>
      <c r="D69" s="196"/>
      <c r="E69" s="215"/>
      <c r="F69" s="95"/>
      <c r="G69" s="286"/>
      <c r="H69" s="287"/>
      <c r="I69" s="287"/>
      <c r="J69" s="287"/>
      <c r="K69" s="287"/>
      <c r="L69" s="287"/>
      <c r="M69" s="287"/>
      <c r="N69" s="287"/>
      <c r="O69" s="288"/>
      <c r="P69" s="190"/>
      <c r="Q69" s="78"/>
      <c r="R69" s="82"/>
      <c r="S69" s="43"/>
      <c r="T69" s="41"/>
      <c r="U69" s="41">
        <f>((F66-((E77*F66+C78+D78)-E77)/E77))*E69</f>
        <v>0</v>
      </c>
      <c r="V69">
        <f>H67*E69</f>
        <v>0</v>
      </c>
      <c r="W69" s="5">
        <f>IFERROR(IF(E69=0,0,E69*H66),0)</f>
        <v>0</v>
      </c>
      <c r="X69" s="184">
        <f>IF(E69=0,0,E69*F65)</f>
        <v>0</v>
      </c>
      <c r="Y69" s="184">
        <f>IF(NOT(ISERROR(MATCH("Selvfinansieret",B65,0))),0,IF(OR(NOT(ISERROR(MATCH("Ej statsstøtte",B65,0))),NOT(ISERROR(MATCH(B65,AI75:AI77,0)))),E69,IF(AND(D78=0,C78=0),X69,IF(AND(D78&gt;0,C78=0),V69,IF(AND(D78&gt;0,C78&gt;0,V69=0),0,IF(AND(W69&lt;&gt;0,W69&lt;V69),W69,V69))))))</f>
        <v>0</v>
      </c>
      <c r="AA69" s="40"/>
      <c r="AB69" s="41"/>
      <c r="AC69"/>
    </row>
    <row r="70" spans="1:41" ht="15">
      <c r="A70" s="5" t="s">
        <v>84</v>
      </c>
      <c r="B70" s="196">
        <f t="shared" si="7"/>
        <v>106666.66666666667</v>
      </c>
      <c r="C70" s="196">
        <f t="shared" si="6"/>
        <v>93333.333333333328</v>
      </c>
      <c r="D70" s="196"/>
      <c r="E70" s="215">
        <v>200000</v>
      </c>
      <c r="F70" s="95"/>
      <c r="G70" s="286"/>
      <c r="H70" s="287"/>
      <c r="I70" s="287"/>
      <c r="J70" s="287"/>
      <c r="K70" s="287"/>
      <c r="L70" s="287"/>
      <c r="M70" s="287"/>
      <c r="N70" s="287"/>
      <c r="O70" s="288"/>
      <c r="P70" s="190"/>
      <c r="Q70" s="78"/>
      <c r="R70" s="82"/>
      <c r="S70" s="43"/>
      <c r="T70" s="41"/>
      <c r="U70" s="41">
        <f>((F66-((E77*F66+C78+D78)-E77)/E77))*E70</f>
        <v>186666.66666666666</v>
      </c>
      <c r="V70">
        <f>H67*E70</f>
        <v>106666.66666666667</v>
      </c>
      <c r="W70" s="5">
        <f>IFERROR(IF(E70=0,0,E70*H66),0)</f>
        <v>0</v>
      </c>
      <c r="X70" s="184">
        <f>IF(E70=0,0,E70*F65)</f>
        <v>120000</v>
      </c>
      <c r="Y70" s="184">
        <f>IF(NOT(ISERROR(MATCH("Selvfinansieret",B66,0))),0,IF(OR(NOT(ISERROR(MATCH("Ej statsstøtte",B66,0))),NOT(ISERROR(MATCH(B66,AI76:AI78,0)))),E70,IF(AND(D78=0,C78=0),X70,IF(AND(D78&gt;0,C78=0),V70,IF(AND(D78&gt;0,C78&gt;0,V70=0),0,IF(AND(W70&lt;&gt;0,W70&lt;V70),W70,V70))))))</f>
        <v>106666.66666666667</v>
      </c>
      <c r="AA70" s="40"/>
      <c r="AB70" s="41"/>
      <c r="AC70"/>
      <c r="AD70" s="50" t="s">
        <v>210</v>
      </c>
      <c r="AE70" s="50" t="s">
        <v>165</v>
      </c>
      <c r="AF70" s="50" t="s">
        <v>186</v>
      </c>
      <c r="AG70" s="50" t="s">
        <v>166</v>
      </c>
      <c r="AH70" s="50" t="s">
        <v>184</v>
      </c>
      <c r="AI70" s="50" t="s">
        <v>188</v>
      </c>
      <c r="AJ70" s="50" t="s">
        <v>211</v>
      </c>
    </row>
    <row r="71" spans="1:41" ht="15">
      <c r="A71" s="5" t="s">
        <v>46</v>
      </c>
      <c r="B71" s="196">
        <f t="shared" si="7"/>
        <v>0</v>
      </c>
      <c r="C71" s="196">
        <f t="shared" si="6"/>
        <v>0</v>
      </c>
      <c r="D71" s="196"/>
      <c r="E71" s="215"/>
      <c r="F71" s="95"/>
      <c r="G71" s="286"/>
      <c r="H71" s="287"/>
      <c r="I71" s="287"/>
      <c r="J71" s="287"/>
      <c r="K71" s="287"/>
      <c r="L71" s="287"/>
      <c r="M71" s="287"/>
      <c r="N71" s="287"/>
      <c r="O71" s="288"/>
      <c r="P71" s="191"/>
      <c r="Q71" s="78"/>
      <c r="R71" s="82"/>
      <c r="S71" s="43"/>
      <c r="T71" s="41"/>
      <c r="U71" s="41">
        <f>((F66-((E77*F66+C78+D78)-E77)/E77))*E71</f>
        <v>0</v>
      </c>
      <c r="V71">
        <f>H67*E71</f>
        <v>0</v>
      </c>
      <c r="W71" s="5">
        <f>IFERROR(IF(E71=0,0,E71*H66),0)</f>
        <v>0</v>
      </c>
      <c r="X71" s="184">
        <f>IF(E71=0,0,E71*F65)</f>
        <v>0</v>
      </c>
      <c r="Y71" s="184">
        <f>IF(NOT(ISERROR(MATCH("Selvfinansieret",B67,0))),0,IF(OR(NOT(ISERROR(MATCH("Ej statsstøtte",B67,0))),NOT(ISERROR(MATCH(B67,AI77:AI79,0)))),E71,IF(AND(D78=0,C78=0),X71,IF(AND(D78&gt;0,C78=0),V71,IF(AND(D78&gt;0,C78&gt;0,V71=0),0,IF(AND(W71&lt;&gt;0,W71&lt;V71),W71,V71))))))</f>
        <v>0</v>
      </c>
      <c r="AA71" t="s">
        <v>180</v>
      </c>
      <c r="AB71" t="s">
        <v>175</v>
      </c>
      <c r="AC71"/>
      <c r="AD71" t="s">
        <v>159</v>
      </c>
      <c r="AE71" t="s">
        <v>159</v>
      </c>
      <c r="AF71" t="s">
        <v>167</v>
      </c>
      <c r="AG71" s="181" t="s">
        <v>174</v>
      </c>
      <c r="AH71" s="184" t="str">
        <f>IF(NOT(ISERROR(MATCH("Selvfinansieret",B64,0))),"",IF(NOT(ISERROR(MATCH(B64,{"ABER"},0))),AE71,IF(NOT(ISERROR(MATCH(B64,{"GBER"},0))),AF71,IF(NOT(ISERROR(MATCH(B64,{"FIBER"},0))),AG71,IF(NOT(ISERROR(MATCH(B64,{"Ej statsstøtte"},0))),AD71,"")))))</f>
        <v>Grundforskning</v>
      </c>
      <c r="AI71" s="182" t="s">
        <v>165</v>
      </c>
    </row>
    <row r="72" spans="1:41" ht="15">
      <c r="A72" s="5" t="s">
        <v>2</v>
      </c>
      <c r="B72" s="196">
        <f t="shared" si="7"/>
        <v>0</v>
      </c>
      <c r="C72" s="196">
        <f t="shared" si="6"/>
        <v>0</v>
      </c>
      <c r="D72" s="196"/>
      <c r="E72" s="215"/>
      <c r="F72" s="95"/>
      <c r="G72" s="286"/>
      <c r="H72" s="287"/>
      <c r="I72" s="287"/>
      <c r="J72" s="287"/>
      <c r="K72" s="287"/>
      <c r="L72" s="287"/>
      <c r="M72" s="287"/>
      <c r="N72" s="287"/>
      <c r="O72" s="288"/>
      <c r="P72" s="191"/>
      <c r="Q72" s="78"/>
      <c r="R72" s="82"/>
      <c r="S72" s="43"/>
      <c r="T72" s="41"/>
      <c r="U72" s="41">
        <f>((F66-((E77*F66+C78+D78)-E77)/E77))*E72</f>
        <v>0</v>
      </c>
      <c r="V72">
        <f>H67*E72</f>
        <v>0</v>
      </c>
      <c r="W72" s="5">
        <f>IFERROR(IF(E72=0,0,E72*H66),0)</f>
        <v>0</v>
      </c>
      <c r="X72" s="184">
        <f>IF(E72=0,0,E72*F65)</f>
        <v>0</v>
      </c>
      <c r="Y72" s="184">
        <f>IF(NOT(ISERROR(MATCH("Selvfinansieret",B68,0))),0,IF(OR(NOT(ISERROR(MATCH("Ej statsstøtte",B68,0))),NOT(ISERROR(MATCH(B68,AI78:AI80,0)))),E72,IF(AND(D78=0,C78=0),X72,IF(AND(D78&gt;0,C78=0),V72,IF(AND(D78&gt;0,C78&gt;0,V72=0),0,IF(AND(W72&lt;&gt;0,W72&lt;V72),W72,V72))))))</f>
        <v>0</v>
      </c>
      <c r="AA72" t="s">
        <v>68</v>
      </c>
      <c r="AB72" t="s">
        <v>176</v>
      </c>
      <c r="AC72"/>
      <c r="AD72" t="s">
        <v>160</v>
      </c>
      <c r="AE72" t="s">
        <v>160</v>
      </c>
      <c r="AF72" t="s">
        <v>168</v>
      </c>
      <c r="AG72" s="181" t="s">
        <v>161</v>
      </c>
      <c r="AH72" s="184" t="str">
        <f>IF(NOT(ISERROR(MATCH("Selvfinansieret",B64,0))),"",IF(NOT(ISERROR(MATCH(B64,{"ABER"},0))),AE72,IF(NOT(ISERROR(MATCH(B64,{"GBER"},0))),AF72,IF(NOT(ISERROR(MATCH(B64,{"FIBER"},0))),AG72,IF(NOT(ISERROR(MATCH(B64,{"Ej statsstøtte"},0))),AD72,"")))))</f>
        <v>Industriel forskning</v>
      </c>
      <c r="AI72" s="183" t="s">
        <v>186</v>
      </c>
    </row>
    <row r="73" spans="1:41" ht="17.25" customHeight="1">
      <c r="A73" s="5" t="s">
        <v>14</v>
      </c>
      <c r="B73" s="196">
        <f t="shared" si="7"/>
        <v>0</v>
      </c>
      <c r="C73" s="196">
        <f t="shared" si="6"/>
        <v>0</v>
      </c>
      <c r="D73" s="196"/>
      <c r="E73" s="215"/>
      <c r="F73" s="95"/>
      <c r="G73" s="286"/>
      <c r="H73" s="287"/>
      <c r="I73" s="287"/>
      <c r="J73" s="287"/>
      <c r="K73" s="287"/>
      <c r="L73" s="287"/>
      <c r="M73" s="287"/>
      <c r="N73" s="287"/>
      <c r="O73" s="288"/>
      <c r="P73" s="190"/>
      <c r="Q73" s="78"/>
      <c r="R73" s="82"/>
      <c r="S73" s="43"/>
      <c r="T73" s="41"/>
      <c r="U73" s="41">
        <f>((F66-((E77*F66+C78+D78)-E77)/E77))*E73</f>
        <v>0</v>
      </c>
      <c r="V73">
        <f>H67*E73</f>
        <v>0</v>
      </c>
      <c r="W73" s="5">
        <f>IFERROR(IF(E73=0,0,E73*H66),0)</f>
        <v>0</v>
      </c>
      <c r="X73" s="184">
        <f>IF(E73=0,0,E73*F65)</f>
        <v>0</v>
      </c>
      <c r="Y73" s="184">
        <f>IF(NOT(ISERROR(MATCH("Selvfinansieret",B69,0))),0,IF(OR(NOT(ISERROR(MATCH("Ej statsstøtte",B69,0))),NOT(ISERROR(MATCH(B69,AI79:AI81,0)))),E73,IF(AND(D78=0,C78=0),X73,IF(AND(D78&gt;0,C78=0),V73,IF(AND(D78&gt;0,C78&gt;0,V73=0),0,IF(AND(W73&lt;&gt;0,W73&lt;V73),W73,V73))))))</f>
        <v>0</v>
      </c>
      <c r="Z73" s="184"/>
      <c r="AA73" t="s">
        <v>181</v>
      </c>
      <c r="AB73"/>
      <c r="AC73"/>
      <c r="AD73" t="s">
        <v>161</v>
      </c>
      <c r="AE73" t="s">
        <v>161</v>
      </c>
      <c r="AF73" t="s">
        <v>169</v>
      </c>
      <c r="AG73" s="241" t="s">
        <v>187</v>
      </c>
      <c r="AH73" s="184" t="str">
        <f>IF(NOT(ISERROR(MATCH("Selvfinansieret",B64,0))),"",IF(NOT(ISERROR(MATCH(B64,{"ABER"},0))),AE73,IF(NOT(ISERROR(MATCH(B64,{"GBER"},0))),AF73,IF(NOT(ISERROR(MATCH(B64,{"FIBER"},0))),AG73,IF(NOT(ISERROR(MATCH(B64,{"Ej statsstøtte"},0))),AD73,"")))))</f>
        <v>Eksperimentel udvikling</v>
      </c>
      <c r="AI73" s="183" t="s">
        <v>166</v>
      </c>
    </row>
    <row r="74" spans="1:41" ht="15.75" thickBot="1">
      <c r="A74" s="26" t="s">
        <v>83</v>
      </c>
      <c r="B74" s="196">
        <f t="shared" si="7"/>
        <v>0</v>
      </c>
      <c r="C74" s="196">
        <f t="shared" si="6"/>
        <v>0</v>
      </c>
      <c r="D74" s="196"/>
      <c r="E74" s="216"/>
      <c r="F74" s="95"/>
      <c r="G74" s="287"/>
      <c r="H74" s="287"/>
      <c r="I74" s="287"/>
      <c r="J74" s="287"/>
      <c r="K74" s="287"/>
      <c r="L74" s="287"/>
      <c r="M74" s="287"/>
      <c r="N74" s="287"/>
      <c r="O74" s="288"/>
      <c r="P74" s="190"/>
      <c r="Q74" s="78"/>
      <c r="R74" s="82"/>
      <c r="S74" s="43"/>
      <c r="T74" s="41"/>
      <c r="U74" s="41">
        <f>((F66-((E77*F66+C78+D78)-E77)/E77))*E74</f>
        <v>0</v>
      </c>
      <c r="V74">
        <f>H67*E74</f>
        <v>0</v>
      </c>
      <c r="W74" s="5">
        <f>IFERROR(IF(E74=0,0,E74*H66),0)</f>
        <v>0</v>
      </c>
      <c r="X74" s="184">
        <f>IF(E74=0,0,E74*F65)</f>
        <v>0</v>
      </c>
      <c r="Y74" s="184">
        <f>IF(NOT(ISERROR(MATCH("Selvfinansieret",B70,0))),0,IF(OR(NOT(ISERROR(MATCH("Ej statsstøtte",B70,0))),NOT(ISERROR(MATCH(B70,AI80:AI82,0)))),E74,IF(AND(D78=0,C78=0),X74,IF(AND(D78&gt;0,C78=0),V74,IF(AND(D78&gt;0,C78&gt;0,V74=0),0,IF(AND(W74&lt;&gt;0,W74&lt;V74),W74,V74))))))</f>
        <v>0</v>
      </c>
      <c r="Z74" s="184"/>
      <c r="AA74" t="s">
        <v>87</v>
      </c>
      <c r="AB74"/>
      <c r="AC74"/>
      <c r="AD74" t="s">
        <v>162</v>
      </c>
      <c r="AE74" t="s">
        <v>162</v>
      </c>
      <c r="AF74" t="s">
        <v>170</v>
      </c>
      <c r="AG74" s="84" t="str">
        <f>""</f>
        <v/>
      </c>
      <c r="AH74" s="184" t="str">
        <f>IF(NOT(ISERROR(MATCH("Selvfinansieret",B64,0))),"",IF(NOT(ISERROR(MATCH(B64,{"ABER"},0))),AE74,IF(NOT(ISERROR(MATCH(B64,{"GBER"},0))),AF74,IF(NOT(ISERROR(MATCH(B64,{"FIBER"},0))),AG74,IF(NOT(ISERROR(MATCH(B64,{"Ej statsstøtte"},0))),AD74,"")))))</f>
        <v>Gennemførlighedsundersøgelser</v>
      </c>
      <c r="AI74" s="83" t="s">
        <v>126</v>
      </c>
    </row>
    <row r="75" spans="1:41" ht="15">
      <c r="A75" s="98" t="s">
        <v>31</v>
      </c>
      <c r="B75" s="200">
        <f>SUM(B68+B69+B70+B71-B72-B73+B74)</f>
        <v>640000</v>
      </c>
      <c r="C75" s="197">
        <f>SUM(C68+C69+C70+C71-C72-C73+C74)</f>
        <v>560000</v>
      </c>
      <c r="D75" s="197"/>
      <c r="E75" s="200">
        <f>SUM(B75:C75)</f>
        <v>1200000</v>
      </c>
      <c r="F75" s="97"/>
      <c r="G75" s="286"/>
      <c r="H75" s="287"/>
      <c r="I75" s="287"/>
      <c r="J75" s="287"/>
      <c r="K75" s="287"/>
      <c r="L75" s="287"/>
      <c r="M75" s="287"/>
      <c r="N75" s="287"/>
      <c r="O75" s="288"/>
      <c r="P75" s="44"/>
      <c r="R75"/>
      <c r="S75"/>
      <c r="T75"/>
      <c r="U75" s="41">
        <f>((F66-((E77*F66+C78+D78)-E77)/E77))*E75</f>
        <v>1120000</v>
      </c>
      <c r="V75">
        <f>H67*E75</f>
        <v>640000</v>
      </c>
      <c r="W75" s="5">
        <f>IFERROR(IF(E75=0,0,E75*H66),0)</f>
        <v>0</v>
      </c>
      <c r="X75" s="184">
        <f>IF(E75=0,0,E75*F65)</f>
        <v>720000</v>
      </c>
      <c r="Y75" s="184">
        <f>IF(NOT(ISERROR(MATCH("Selvfinansieret",B71,0))),0,IF(OR(NOT(ISERROR(MATCH("Ej statsstøtte",B71,0))),NOT(ISERROR(MATCH(B71,AI81:AI83,0)))),E75,IF(AND(D78=0,C78=0),X75,IF(AND(D78&gt;0,C78=0),V75,IF(AND(D78&gt;0,C78&gt;0,V75=0),0,IF(AND(W75&lt;&gt;0,W75&lt;V75),W75,V75))))))</f>
        <v>640000</v>
      </c>
      <c r="Z75" s="184"/>
      <c r="AA75" t="s">
        <v>209</v>
      </c>
      <c r="AB75"/>
      <c r="AC75"/>
      <c r="AD75" t="s">
        <v>172</v>
      </c>
      <c r="AE75" t="s">
        <v>163</v>
      </c>
      <c r="AF75" t="s">
        <v>171</v>
      </c>
      <c r="AG75" s="84" t="str">
        <f>""</f>
        <v/>
      </c>
      <c r="AH75" s="184" t="str">
        <f>IF(NOT(ISERROR(MATCH("Selvfinansieret",B64,0))),"",IF(NOT(ISERROR(MATCH(B64,{"ABER"},0))),AE75,IF(NOT(ISERROR(MATCH(B64,{"GBER"},0))),AF75,IF(NOT(ISERROR(MATCH(B64,{"FIBER"},0))),AG75,IF(NOT(ISERROR(MATCH(B64,{"Ej statsstøtte"},0))),AD75,"")))))</f>
        <v>Uddannelse</v>
      </c>
      <c r="AI75" s="83" t="s">
        <v>127</v>
      </c>
    </row>
    <row r="76" spans="1:41" ht="15.75" thickBot="1">
      <c r="A76" s="33" t="s">
        <v>1</v>
      </c>
      <c r="B76" s="198">
        <f>IFERROR(IF(E76=0,0,Y76),0)</f>
        <v>160000</v>
      </c>
      <c r="C76" s="196">
        <f>IFERROR(E76-B76,0)</f>
        <v>140000</v>
      </c>
      <c r="D76" s="196"/>
      <c r="E76" s="216">
        <v>300000</v>
      </c>
      <c r="F76" s="96"/>
      <c r="G76" s="286"/>
      <c r="H76" s="287"/>
      <c r="I76" s="287"/>
      <c r="J76" s="287"/>
      <c r="K76" s="287"/>
      <c r="L76" s="287"/>
      <c r="M76" s="287"/>
      <c r="N76" s="287"/>
      <c r="O76" s="288"/>
      <c r="P76" s="190"/>
      <c r="R76"/>
      <c r="S76"/>
      <c r="T76"/>
      <c r="U76" s="41">
        <f>((F66-((E77*F66+C78+D78)-E77)/E77))*E76</f>
        <v>280000</v>
      </c>
      <c r="V76">
        <f>H67*E76</f>
        <v>160000</v>
      </c>
      <c r="W76" s="5">
        <f>IFERROR(IF(E76=0,0,E76*H66),0)</f>
        <v>0</v>
      </c>
      <c r="X76" s="184">
        <f>IF(E76=0,0,E76*F65)</f>
        <v>180000</v>
      </c>
      <c r="Y76" s="184">
        <f>IF(NOT(ISERROR(MATCH("Selvfinansieret",B72,0))),0,IF(OR(NOT(ISERROR(MATCH("Ej statsstøtte",B72,0))),NOT(ISERROR(MATCH(B72,AI82:AI84,0)))),E76,IF(AND(D78=0,C78=0),X76,IF(AND(D78&gt;0,C78=0),V76,IF(AND(D78&gt;0,C78&gt;0,V76=0),0,IF(AND(W76&lt;&gt;0,W76&lt;V76),W76,V76))))))</f>
        <v>160000</v>
      </c>
      <c r="Z76" s="184"/>
      <c r="AA76" s="40"/>
      <c r="AB76" s="41"/>
      <c r="AC76"/>
      <c r="AD76" t="s">
        <v>163</v>
      </c>
      <c r="AE76" t="s">
        <v>164</v>
      </c>
      <c r="AF76" t="s">
        <v>172</v>
      </c>
      <c r="AG76" s="84" t="str">
        <f>""</f>
        <v/>
      </c>
      <c r="AH76" s="184" t="str">
        <f>IF(NOT(ISERROR(MATCH("Selvfinansieret",B64,0))),"",IF(NOT(ISERROR(MATCH(B64,{"ABER"},0))),AE76,IF(NOT(ISERROR(MATCH(B64,{"GBER"},0))),AF76,IF(NOT(ISERROR(MATCH(B64,{"FIBER"},0))),AG76,IF(NOT(ISERROR(MATCH(B64,{"Ej statsstøtte"},0))),AD76,"")))))</f>
        <v>Støtte til innovationsklynger</v>
      </c>
      <c r="AI76" s="83" t="s">
        <v>128</v>
      </c>
    </row>
    <row r="77" spans="1:41" ht="15.75" thickBot="1">
      <c r="A77" s="167" t="s">
        <v>0</v>
      </c>
      <c r="B77" s="248">
        <f>IF(B75+B76&lt;=0,0,B75+B76)</f>
        <v>800000</v>
      </c>
      <c r="C77" s="248">
        <f>IF(C75+C76-C78&lt;=0,0,C75+C76-C78)</f>
        <v>700000</v>
      </c>
      <c r="D77" s="199"/>
      <c r="E77" s="201">
        <f>SUM(E68+E69+E70+E71-E72-E73+E74)+E76</f>
        <v>1500000</v>
      </c>
      <c r="F77" s="168"/>
      <c r="G77" s="289"/>
      <c r="H77" s="290"/>
      <c r="I77" s="290"/>
      <c r="J77" s="290"/>
      <c r="K77" s="290"/>
      <c r="L77" s="290"/>
      <c r="M77" s="290"/>
      <c r="N77" s="290"/>
      <c r="O77" s="291"/>
      <c r="P77" s="44"/>
      <c r="R77"/>
      <c r="S77"/>
      <c r="T77"/>
      <c r="U77" s="41">
        <f>((F66-((E77*F66+C78+D78)-E77)/E77))*E77</f>
        <v>1400000</v>
      </c>
      <c r="V77">
        <f>H67*E77</f>
        <v>800000</v>
      </c>
      <c r="W77" s="5">
        <f>IFERROR(IF(E77=0,0,E77*H66),0)</f>
        <v>0</v>
      </c>
      <c r="Y77" s="184">
        <f>IF(NOT(ISERROR(MATCH("Selvfinansieret",B73,0))),0,IF(OR(NOT(ISERROR(MATCH("Ej statsstøtte",B73,0))),NOT(ISERROR(MATCH(B73,AI83:AI85,0)))),E77,IF(AND(D78=0,C78=0),X77,IF(AND(D78&gt;0,C78=0),V77,IF(AND(D78&gt;0,C78&gt;0,V77=0),0,IF(AND(W77&lt;&gt;0,W77&lt;V77),W77,V77))))))</f>
        <v>800000</v>
      </c>
      <c r="Z77" s="184"/>
      <c r="AA77" s="182"/>
      <c r="AB77" s="182"/>
      <c r="AC77"/>
      <c r="AD77" t="s">
        <v>164</v>
      </c>
      <c r="AE77" s="84" t="str">
        <f>""</f>
        <v/>
      </c>
      <c r="AF77" t="s">
        <v>161</v>
      </c>
      <c r="AG77" s="84" t="str">
        <f>""</f>
        <v/>
      </c>
      <c r="AH77" s="184" t="str">
        <f>IF(NOT(ISERROR(MATCH("Selvfinansieret",B64,0))),"",IF(NOT(ISERROR(MATCH(B64,{"ABER"},0))),AE77,IF(NOT(ISERROR(MATCH(B64,{"GBER"},0))),AF77,IF(NOT(ISERROR(MATCH(B64,{"FIBER"},0))),AG77,IF(NOT(ISERROR(MATCH(B64,{"Ej statsstøtte"},0))),AD77,"")))))</f>
        <v>Konsulentbistand</v>
      </c>
      <c r="AI77" s="41" t="s">
        <v>185</v>
      </c>
    </row>
    <row r="78" spans="1:41" ht="15">
      <c r="A78" s="169" t="s">
        <v>151</v>
      </c>
      <c r="B78" s="247">
        <f>B77</f>
        <v>800000</v>
      </c>
      <c r="C78" s="243"/>
      <c r="D78" s="243">
        <v>100000</v>
      </c>
      <c r="E78" s="247">
        <f>SUM(B68+B69+B70+B71-B72-B73+B74)</f>
        <v>640000</v>
      </c>
      <c r="F78" s="187"/>
      <c r="G78" s="166"/>
      <c r="H78" s="166"/>
      <c r="I78" s="166"/>
      <c r="J78" s="166"/>
      <c r="K78" s="166"/>
      <c r="L78" s="166"/>
      <c r="M78" s="166"/>
      <c r="N78" s="166"/>
      <c r="O78" s="166"/>
      <c r="P78" s="44"/>
      <c r="R78"/>
      <c r="S78"/>
      <c r="T78"/>
      <c r="U78"/>
      <c r="W78"/>
      <c r="Y78" s="184"/>
      <c r="Z78" s="184"/>
      <c r="AA78" s="78"/>
      <c r="AB78" s="183"/>
      <c r="AC78" s="41"/>
      <c r="AD78" t="s">
        <v>174</v>
      </c>
      <c r="AE78" s="5" t="str">
        <f>""</f>
        <v/>
      </c>
      <c r="AF78" s="84" t="s">
        <v>173</v>
      </c>
      <c r="AG78" s="84" t="str">
        <f>""</f>
        <v/>
      </c>
      <c r="AH78" s="184" t="str">
        <f>IF(NOT(ISERROR(MATCH("Selvfinansieret",B64,0))),"",IF(NOT(ISERROR(MATCH(B64,{"ABER"},0))),AE78,IF(NOT(ISERROR(MATCH(B64,{"GBER"},0))),AF78,IF(NOT(ISERROR(MATCH(B64,{"FIBER"},0))),AG78,IF(NOT(ISERROR(MATCH(B64,{"Ej statsstøtte"},0))),AD78,"")))))</f>
        <v>Deltagelse i messer</v>
      </c>
      <c r="AI78" t="s">
        <v>212</v>
      </c>
      <c r="AK78" s="24"/>
      <c r="AL78" s="24"/>
      <c r="AM78" s="24"/>
      <c r="AN78" s="24"/>
      <c r="AO78" s="24"/>
    </row>
    <row r="79" spans="1:41" ht="15">
      <c r="A79" s="209"/>
      <c r="B79" s="210"/>
      <c r="C79" s="210"/>
      <c r="D79" s="210"/>
      <c r="E79" s="203"/>
      <c r="F79" s="165"/>
      <c r="G79" s="166"/>
      <c r="H79" s="166"/>
      <c r="I79" s="166"/>
      <c r="J79" s="166"/>
      <c r="K79" s="166"/>
      <c r="L79" s="166"/>
      <c r="M79" s="166"/>
      <c r="N79" s="166"/>
      <c r="O79" s="166"/>
      <c r="P79" s="44"/>
      <c r="R79"/>
      <c r="S79"/>
      <c r="T79"/>
      <c r="U79"/>
      <c r="W79"/>
      <c r="Y79" s="184"/>
      <c r="Z79" s="184"/>
      <c r="AA79" s="184"/>
      <c r="AB79" s="24"/>
      <c r="AC79" s="24"/>
      <c r="AD79" t="s">
        <v>187</v>
      </c>
      <c r="AE79" s="24" t="str">
        <f>""</f>
        <v/>
      </c>
      <c r="AF79" s="24" t="str">
        <f>""</f>
        <v/>
      </c>
      <c r="AG79" s="84" t="str">
        <f>""</f>
        <v/>
      </c>
      <c r="AH79" s="184" t="str">
        <f>IF(NOT(ISERROR(MATCH("Selvfinansieret",B64,0))),"",IF(NOT(ISERROR(MATCH(B64,{"ABER"},0))),AE79,IF(NOT(ISERROR(MATCH(B64,{"GBER"},0))),AF79,IF(NOT(ISERROR(MATCH(B64,{"FIBER"},0))),AG79,IF(NOT(ISERROR(MATCH(B64,{"Ej statsstøtte"},0))),AD79,"")))))</f>
        <v/>
      </c>
      <c r="AI79" s="24"/>
      <c r="AJ79" s="24"/>
      <c r="AK79" s="24"/>
      <c r="AL79" s="24"/>
      <c r="AM79" s="24"/>
      <c r="AN79" s="24"/>
      <c r="AO79" s="24"/>
    </row>
    <row r="80" spans="1:41" ht="15">
      <c r="A80" s="163"/>
      <c r="B80" s="164"/>
      <c r="C80" s="164"/>
      <c r="D80" s="164"/>
      <c r="E80" s="192" t="s">
        <v>183</v>
      </c>
      <c r="F80" s="193">
        <f>F65</f>
        <v>0.6</v>
      </c>
      <c r="G80" s="165"/>
      <c r="H80" s="166"/>
      <c r="I80" s="166"/>
      <c r="J80" s="166"/>
      <c r="K80" s="166"/>
      <c r="L80" s="166"/>
      <c r="M80" s="166"/>
      <c r="N80" s="166"/>
      <c r="O80" s="166"/>
      <c r="P80" s="166"/>
      <c r="Q80" s="44"/>
      <c r="R80"/>
      <c r="S80"/>
      <c r="T80"/>
      <c r="U80"/>
      <c r="W80"/>
      <c r="Y80"/>
      <c r="Z80" s="184"/>
      <c r="AD80" s="24"/>
      <c r="AE80" s="24"/>
      <c r="AF80" s="24"/>
      <c r="AG80" s="24"/>
      <c r="AH80" s="24"/>
      <c r="AI80" s="24"/>
      <c r="AJ80" s="24"/>
      <c r="AK80" s="24"/>
      <c r="AL80" s="24"/>
      <c r="AM80" s="24"/>
      <c r="AN80" s="24"/>
      <c r="AO80" s="24"/>
    </row>
    <row r="81" spans="1:41" ht="30">
      <c r="A81" s="163"/>
      <c r="B81" s="164"/>
      <c r="C81" s="164"/>
      <c r="D81" s="164"/>
      <c r="E81" s="244" t="s">
        <v>215</v>
      </c>
      <c r="F81" s="193">
        <f>IFERROR(B77/E77,"")</f>
        <v>0.53333333333333333</v>
      </c>
      <c r="G81" s="165"/>
      <c r="H81" s="166"/>
      <c r="I81" s="166"/>
      <c r="J81" s="166"/>
      <c r="K81" s="166"/>
      <c r="L81" s="166"/>
      <c r="M81" s="166"/>
      <c r="N81" s="166"/>
      <c r="O81" s="166"/>
      <c r="P81" s="166"/>
      <c r="Q81" s="44"/>
      <c r="R81"/>
      <c r="S81"/>
      <c r="T81"/>
      <c r="U81"/>
      <c r="W81"/>
      <c r="Y81"/>
      <c r="Z81" s="184"/>
      <c r="AD81" s="24"/>
      <c r="AE81" s="24"/>
      <c r="AF81" s="24"/>
      <c r="AG81" s="24"/>
      <c r="AH81" s="24"/>
      <c r="AI81" s="24"/>
      <c r="AJ81" s="24"/>
      <c r="AK81" s="24"/>
      <c r="AL81" s="24"/>
      <c r="AM81" s="24"/>
      <c r="AN81" s="24"/>
      <c r="AO81" s="24"/>
    </row>
    <row r="82" spans="1:41" ht="15">
      <c r="A82" s="34"/>
      <c r="B82" s="35"/>
      <c r="C82" s="35"/>
      <c r="D82" s="35"/>
      <c r="E82" s="36" t="s">
        <v>69</v>
      </c>
      <c r="F82" s="99">
        <f>IF(NOT(ISERROR(MATCH("Ej statsstøtte",B64,0))),0,IFERROR(E76/E75,0))</f>
        <v>0.25</v>
      </c>
      <c r="G82" s="242"/>
      <c r="H82" s="4"/>
      <c r="I82" s="4"/>
      <c r="J82" s="4"/>
      <c r="K82" s="4"/>
      <c r="L82" s="4"/>
      <c r="M82" s="4"/>
      <c r="N82" s="4"/>
      <c r="O82" s="4"/>
      <c r="P82" s="4"/>
      <c r="R82"/>
      <c r="S82"/>
      <c r="T82"/>
      <c r="U82"/>
      <c r="W82"/>
      <c r="Y82"/>
    </row>
    <row r="83" spans="1:41" ht="15">
      <c r="A83" s="74" t="s">
        <v>79</v>
      </c>
      <c r="B83" s="75">
        <f>IFERROR(E77/$E$15,0)</f>
        <v>0.50985723997280763</v>
      </c>
      <c r="C83" s="35"/>
      <c r="D83" s="35"/>
      <c r="E83" s="50" t="s">
        <v>70</v>
      </c>
      <c r="F83" s="99">
        <f>IFERROR(E76/E68,0)</f>
        <v>0.3</v>
      </c>
      <c r="H83" s="4"/>
      <c r="I83" s="4"/>
      <c r="J83" s="4"/>
      <c r="K83" s="4"/>
      <c r="L83" s="4"/>
      <c r="M83" s="4"/>
      <c r="N83" s="4"/>
      <c r="O83" s="4"/>
      <c r="P83" s="4"/>
      <c r="R83"/>
      <c r="S83"/>
      <c r="T83"/>
      <c r="U83"/>
      <c r="W83"/>
      <c r="Y83"/>
    </row>
    <row r="84" spans="1:41" ht="15">
      <c r="A84" s="73"/>
      <c r="B84" s="76"/>
      <c r="E84" s="50"/>
      <c r="H84" s="4"/>
      <c r="I84" s="4"/>
      <c r="J84" s="4"/>
      <c r="K84" s="4"/>
      <c r="L84" s="4"/>
      <c r="M84" s="4"/>
      <c r="N84" s="4"/>
      <c r="O84" s="4"/>
      <c r="P84" s="4"/>
      <c r="R84"/>
      <c r="S84"/>
      <c r="T84"/>
      <c r="U84"/>
      <c r="W84"/>
      <c r="Y84"/>
      <c r="AD84"/>
    </row>
    <row r="85" spans="1:41" ht="15">
      <c r="A85" s="29" t="s">
        <v>34</v>
      </c>
      <c r="B85" s="1"/>
      <c r="C85" s="206" t="s">
        <v>50</v>
      </c>
      <c r="D85" s="206"/>
      <c r="E85" s="30" t="s">
        <v>37</v>
      </c>
      <c r="F85" s="204"/>
      <c r="G85" s="184"/>
      <c r="H85" s="205"/>
      <c r="I85" s="207"/>
      <c r="J85" s="184"/>
      <c r="K85" s="184"/>
      <c r="L85" s="184"/>
      <c r="M85" s="184"/>
      <c r="R85" s="48"/>
      <c r="S85" s="79"/>
      <c r="T85" s="183"/>
      <c r="W85" s="5"/>
      <c r="X85" s="83"/>
      <c r="AA85" s="184" t="str">
        <f>IF(NOT(ISERROR(MATCH("Selvfinansieret",B86,0))),"",IF(NOT(ISERROR(MATCH(B86,{"ABER"},0))),IF(X85=0,"",X85),IF(NOT(ISERROR(MATCH(B86,{"GEBER"},0))),IF(AG100=0,"",AG100),IF(NOT(ISERROR(MATCH(B86,{"FIBER"},0))),IF(Z85=0,"",Z85),""))))</f>
        <v/>
      </c>
      <c r="AF85" s="184"/>
    </row>
    <row r="86" spans="1:41" ht="15">
      <c r="A86" s="29" t="s">
        <v>207</v>
      </c>
      <c r="B86" s="31"/>
      <c r="C86" s="206"/>
      <c r="D86" s="206"/>
      <c r="E86" s="30" t="s">
        <v>177</v>
      </c>
      <c r="F86" s="31" t="str">
        <f>IF(ISBLANK($F$19),"Projektform skal vælges ved hovedansøger",$F$19)</f>
        <v>Samarbejde</v>
      </c>
      <c r="G86" s="184"/>
      <c r="H86" s="205"/>
      <c r="I86" s="207"/>
      <c r="J86" s="184"/>
      <c r="K86" s="184"/>
      <c r="L86" s="184"/>
      <c r="M86" s="184"/>
      <c r="R86" s="48"/>
      <c r="S86" s="79"/>
      <c r="T86" s="83"/>
      <c r="W86" s="5"/>
      <c r="X86" s="83"/>
      <c r="Y86" s="84"/>
      <c r="AA86" s="184"/>
      <c r="AF86" s="184"/>
    </row>
    <row r="87" spans="1:41" ht="30">
      <c r="A87" s="30" t="s">
        <v>35</v>
      </c>
      <c r="B87" s="31"/>
      <c r="C87" s="30"/>
      <c r="D87" s="30"/>
      <c r="E87" s="217" t="s">
        <v>36</v>
      </c>
      <c r="F87" s="218" t="str">
        <f>IFERROR(IF(NOT(ISERROR(MATCH(B86,{"ABER"},0))),INDEX(ABER_Tilskudsprocent_liste[#All],MATCH(B87,ABER_Tilskudsprocent_liste[[#All],[Typer af projekter og aktiviteter/ virksomhedsstørrelse]],0),MATCH(AA89,ABER_Tilskudsprocent_liste[#Headers],0)),IF(NOT(ISERROR(MATCH(B86,{"GBER"},0))),INDEX(GEBER_Tilskudsprocent_liste[#All],MATCH(B87,GEBER_Tilskudsprocent_liste[[#All],[Typer af projekter og aktiviteter/ virksomhedsstørrelse]],0),MATCH(AA89,GEBER_Tilskudsprocent_liste[#Headers],0)),IF(NOT(ISERROR(MATCH(B86,{"FIBER"},0))),INDEX(FIBER_Tilskudsprocent_liste[#All],MATCH(B87,FIBER_Tilskudsprocent_liste[[#All],[Typer af projekter og aktiviteter/ virksomhedsstørrelse]],0),MATCH(AA89,FIBER_Tilskudsprocent_liste[#Headers],0)),""))),"")</f>
        <v/>
      </c>
      <c r="G87" s="217" t="s">
        <v>213</v>
      </c>
      <c r="H87" s="249" t="s">
        <v>218</v>
      </c>
      <c r="I87" s="250"/>
      <c r="J87" s="251" t="s">
        <v>221</v>
      </c>
      <c r="K87" s="251"/>
      <c r="L87" s="184"/>
      <c r="M87" s="184"/>
      <c r="R87" s="49"/>
      <c r="S87" s="80"/>
      <c r="T87" s="83"/>
      <c r="W87" s="5"/>
      <c r="X87" s="186"/>
      <c r="AB87" s="83"/>
      <c r="AF87" s="184"/>
    </row>
    <row r="88" spans="1:41" ht="15">
      <c r="A88" s="29"/>
      <c r="B88" s="30"/>
      <c r="C88" s="30"/>
      <c r="D88" s="30"/>
      <c r="E88" s="217"/>
      <c r="F88" s="255" t="str">
        <f>IFERROR(IF(NOT(ISERROR(MATCH(B86,{"ABER"},0))),INDEX(ABER_Tilskudsprocent_liste[#All],MATCH(B87,ABER_Tilskudsprocent_liste[[#All],[Typer af projekter og aktiviteter/ virksomhedsstørrelse]],0),MATCH(AA89,ABER_Tilskudsprocent_liste[#Headers],0)),IF(NOT(ISERROR(MATCH(B86,{"GBER"},0))),INDEX(GEBER_Tilskudsprocent_liste[#All],MATCH(B87,GEBER_Tilskudsprocent_liste[[#All],[Typer af projekter og aktiviteter/ virksomhedsstørrelse]],0),MATCH(AA89,GEBER_Tilskudsprocent_liste[#Headers],0)),IF(NOT(ISERROR(MATCH(B86,{"FIBER"},0))),INDEX(FIBER_Tilskudsprocent_liste[#All],MATCH(B87,FIBER_Tilskudsprocent_liste[[#All],[Typer af projekter og aktiviteter/ virksomhedsstørrelse]],0),MATCH(AA89,FIBER_Tilskudsprocent_liste[#Headers],0)),""))),"")</f>
        <v/>
      </c>
      <c r="G88" s="252"/>
      <c r="H88" s="251" t="str">
        <f>IFERROR(IF(E99*(1-F88)-C100&lt;0,F88-((E99*F88+C100)-E99)/E99,""),"")</f>
        <v/>
      </c>
      <c r="I88" s="251" t="str">
        <f>IFERROR(IF(D100&lt;&gt;0,IF(D100=E99,0,IF(C100&gt;0,(F88-D100/E99)-H88,"HA")),IF(E99*(1-F88)-C100&lt;0,((F88-((E99*F88+C100+D100)-E99)/E99)),"")),"")</f>
        <v/>
      </c>
      <c r="J88" s="253" t="e">
        <f>I88-H89</f>
        <v>#VALUE!</v>
      </c>
      <c r="K88" s="251"/>
      <c r="L88" s="184"/>
      <c r="M88" s="184"/>
      <c r="R88" s="49"/>
      <c r="S88" s="80"/>
      <c r="T88" s="83"/>
      <c r="U88" s="41" t="s">
        <v>220</v>
      </c>
      <c r="V88" t="s">
        <v>219</v>
      </c>
      <c r="W88" s="184" t="s">
        <v>217</v>
      </c>
      <c r="X88" s="184" t="s">
        <v>216</v>
      </c>
      <c r="Y88" s="184" t="s">
        <v>182</v>
      </c>
      <c r="AA88" s="42" t="s">
        <v>179</v>
      </c>
      <c r="AB88" s="46" t="s">
        <v>177</v>
      </c>
      <c r="AC88"/>
    </row>
    <row r="89" spans="1:41" ht="15.75" thickBot="1">
      <c r="A89" s="37"/>
      <c r="B89" s="27" t="s">
        <v>85</v>
      </c>
      <c r="C89" s="27" t="s">
        <v>208</v>
      </c>
      <c r="D89" s="27" t="s">
        <v>214</v>
      </c>
      <c r="E89" s="27" t="s">
        <v>0</v>
      </c>
      <c r="F89" s="28" t="s">
        <v>13</v>
      </c>
      <c r="G89" s="208"/>
      <c r="H89" s="254" t="e">
        <f>(F88-D100/E99)</f>
        <v>#VALUE!</v>
      </c>
      <c r="I89" s="252"/>
      <c r="J89" s="208"/>
      <c r="K89" s="252"/>
      <c r="L89" s="208"/>
      <c r="M89" s="208"/>
      <c r="N89" s="4"/>
      <c r="O89" s="4"/>
      <c r="P89" s="189"/>
      <c r="Q89" s="42"/>
      <c r="R89" s="81"/>
      <c r="S89" s="41"/>
      <c r="T89" s="41"/>
      <c r="U89"/>
      <c r="V89" s="5"/>
      <c r="W89" s="184"/>
      <c r="X89" s="184"/>
      <c r="Z89" s="83"/>
      <c r="AA89" s="40" t="str">
        <f>CONCATENATE(F85," - ",AB89)</f>
        <v xml:space="preserve"> - Samarbejde</v>
      </c>
      <c r="AB89" t="str">
        <f>F86</f>
        <v>Samarbejde</v>
      </c>
      <c r="AC89"/>
    </row>
    <row r="90" spans="1:41" ht="15">
      <c r="A90" s="5" t="s">
        <v>82</v>
      </c>
      <c r="B90" s="196">
        <f>IFERROR(IF(E90=0,0,Y90),0)</f>
        <v>0</v>
      </c>
      <c r="C90" s="196">
        <f t="shared" ref="C90:C96" si="8">IFERROR(E90-B90,0)</f>
        <v>0</v>
      </c>
      <c r="D90" s="196"/>
      <c r="E90" s="215"/>
      <c r="F90" s="32"/>
      <c r="G90" s="283"/>
      <c r="H90" s="284"/>
      <c r="I90" s="284"/>
      <c r="J90" s="284"/>
      <c r="K90" s="284"/>
      <c r="L90" s="284"/>
      <c r="M90" s="284"/>
      <c r="N90" s="284"/>
      <c r="O90" s="285"/>
      <c r="P90" s="190"/>
      <c r="Q90" s="45"/>
      <c r="R90" s="78"/>
      <c r="S90" s="41"/>
      <c r="T90" s="41"/>
      <c r="U90" s="41" t="e">
        <f>((F88-((E99*F88+C100)-E99)/E99))*E90</f>
        <v>#VALUE!</v>
      </c>
      <c r="V90" t="e">
        <f>H89*E90</f>
        <v>#VALUE!</v>
      </c>
      <c r="W90" s="5">
        <f>IFERROR(IF(E90=0,0,E90*H88),0)</f>
        <v>0</v>
      </c>
      <c r="X90" s="184">
        <f>IF(E90=0,0,E90*F87)</f>
        <v>0</v>
      </c>
      <c r="Y90" s="184">
        <f>IF(NOT(ISERROR(MATCH("Selvfinansieret",B86,0))),0,IF(OR(NOT(ISERROR(MATCH("Ej statsstøtte",B86,0))),NOT(ISERROR(MATCH(B86,AI96:AI98,0)))),E90,IF(AND(D100=0,C100=0),X90,IF(AND(D100&gt;0,C100=0),V90,IF(AND(D100&gt;0,C100&gt;0,V90=0),0,IF(AND(W90&lt;&gt;0,W90&lt;V90),W90,V90))))))</f>
        <v>0</v>
      </c>
      <c r="AA90" s="40"/>
      <c r="AB90" s="41"/>
      <c r="AC90"/>
      <c r="AE90" s="292" t="s">
        <v>178</v>
      </c>
      <c r="AF90" s="292"/>
      <c r="AG90" s="292"/>
    </row>
    <row r="91" spans="1:41" ht="15">
      <c r="A91" s="5" t="s">
        <v>3</v>
      </c>
      <c r="B91" s="196">
        <f t="shared" ref="B91:B96" si="9">IFERROR(IF(E91=0,0,Y91),0)</f>
        <v>0</v>
      </c>
      <c r="C91" s="196">
        <f t="shared" si="8"/>
        <v>0</v>
      </c>
      <c r="D91" s="196"/>
      <c r="E91" s="215"/>
      <c r="F91" s="95"/>
      <c r="G91" s="286"/>
      <c r="H91" s="287"/>
      <c r="I91" s="287"/>
      <c r="J91" s="287"/>
      <c r="K91" s="287"/>
      <c r="L91" s="287"/>
      <c r="M91" s="287"/>
      <c r="N91" s="287"/>
      <c r="O91" s="288"/>
      <c r="P91" s="190"/>
      <c r="Q91" s="78"/>
      <c r="R91" s="82"/>
      <c r="S91" s="43"/>
      <c r="T91" s="41"/>
      <c r="U91" s="41" t="e">
        <f>((F88-((E99*F88+C100+D100)-E99)/E99))*E91</f>
        <v>#VALUE!</v>
      </c>
      <c r="V91" t="e">
        <f>H89*E91</f>
        <v>#VALUE!</v>
      </c>
      <c r="W91" s="5">
        <f>IFERROR(IF(E91=0,0,E91*H88),0)</f>
        <v>0</v>
      </c>
      <c r="X91" s="184">
        <f>IF(E91=0,0,E91*F87)</f>
        <v>0</v>
      </c>
      <c r="Y91" s="184">
        <f>IF(NOT(ISERROR(MATCH("Selvfinansieret",B87,0))),0,IF(OR(NOT(ISERROR(MATCH("Ej statsstøtte",B87,0))),NOT(ISERROR(MATCH(B87,AI97:AI99,0)))),E91,IF(AND(D100=0,C100=0),X91,IF(AND(D100&gt;0,C100=0),V91,IF(AND(D100&gt;0,C100&gt;0,V91=0),0,IF(AND(W91&lt;&gt;0,W91&lt;V91),W91,V91))))))</f>
        <v>0</v>
      </c>
      <c r="AA91" s="40"/>
      <c r="AB91" s="41"/>
      <c r="AC91"/>
    </row>
    <row r="92" spans="1:41" ht="15">
      <c r="A92" s="5" t="s">
        <v>84</v>
      </c>
      <c r="B92" s="196">
        <f t="shared" si="9"/>
        <v>0</v>
      </c>
      <c r="C92" s="196">
        <f t="shared" si="8"/>
        <v>0</v>
      </c>
      <c r="D92" s="196"/>
      <c r="E92" s="215"/>
      <c r="F92" s="95"/>
      <c r="G92" s="286"/>
      <c r="H92" s="287"/>
      <c r="I92" s="287"/>
      <c r="J92" s="287"/>
      <c r="K92" s="287"/>
      <c r="L92" s="287"/>
      <c r="M92" s="287"/>
      <c r="N92" s="287"/>
      <c r="O92" s="288"/>
      <c r="P92" s="190"/>
      <c r="Q92" s="78"/>
      <c r="R92" s="82"/>
      <c r="S92" s="43"/>
      <c r="T92" s="41"/>
      <c r="U92" s="41" t="e">
        <f>((F88-((E99*F88+C100+D100)-E99)/E99))*E92</f>
        <v>#VALUE!</v>
      </c>
      <c r="V92" t="e">
        <f>H89*E92</f>
        <v>#VALUE!</v>
      </c>
      <c r="W92" s="5">
        <f>IFERROR(IF(E92=0,0,E92*H88),0)</f>
        <v>0</v>
      </c>
      <c r="X92" s="184">
        <f>IF(E92=0,0,E92*F87)</f>
        <v>0</v>
      </c>
      <c r="Y92" s="184">
        <f>IF(NOT(ISERROR(MATCH("Selvfinansieret",B88,0))),0,IF(OR(NOT(ISERROR(MATCH("Ej statsstøtte",B88,0))),NOT(ISERROR(MATCH(B88,AI98:AI100,0)))),E92,IF(AND(D100=0,C100=0),X92,IF(AND(D100&gt;0,C100=0),V92,IF(AND(D100&gt;0,C100&gt;0,V92=0),0,IF(AND(W92&lt;&gt;0,W92&lt;V92),W92,V92))))))</f>
        <v>0</v>
      </c>
      <c r="AA92" s="40"/>
      <c r="AB92" s="41"/>
      <c r="AC92"/>
      <c r="AD92" s="50" t="s">
        <v>210</v>
      </c>
      <c r="AE92" s="50" t="s">
        <v>165</v>
      </c>
      <c r="AF92" s="50" t="s">
        <v>186</v>
      </c>
      <c r="AG92" s="50" t="s">
        <v>166</v>
      </c>
      <c r="AH92" s="50" t="s">
        <v>184</v>
      </c>
      <c r="AI92" s="50" t="s">
        <v>188</v>
      </c>
      <c r="AJ92" s="50" t="s">
        <v>211</v>
      </c>
    </row>
    <row r="93" spans="1:41" ht="15">
      <c r="A93" s="5" t="s">
        <v>46</v>
      </c>
      <c r="B93" s="196">
        <f t="shared" si="9"/>
        <v>0</v>
      </c>
      <c r="C93" s="196">
        <f t="shared" si="8"/>
        <v>0</v>
      </c>
      <c r="D93" s="196"/>
      <c r="E93" s="215"/>
      <c r="F93" s="95"/>
      <c r="G93" s="286"/>
      <c r="H93" s="287"/>
      <c r="I93" s="287"/>
      <c r="J93" s="287"/>
      <c r="K93" s="287"/>
      <c r="L93" s="287"/>
      <c r="M93" s="287"/>
      <c r="N93" s="287"/>
      <c r="O93" s="288"/>
      <c r="P93" s="191"/>
      <c r="Q93" s="78"/>
      <c r="R93" s="82"/>
      <c r="S93" s="43"/>
      <c r="T93" s="41"/>
      <c r="U93" s="41" t="e">
        <f>((F88-((E99*F88+C100+D100)-E99)/E99))*E93</f>
        <v>#VALUE!</v>
      </c>
      <c r="V93" t="e">
        <f>H89*E93</f>
        <v>#VALUE!</v>
      </c>
      <c r="W93" s="5">
        <f>IFERROR(IF(E93=0,0,E93*H88),0)</f>
        <v>0</v>
      </c>
      <c r="X93" s="184">
        <f>IF(E93=0,0,E93*F87)</f>
        <v>0</v>
      </c>
      <c r="Y93" s="184">
        <f>IF(NOT(ISERROR(MATCH("Selvfinansieret",B89,0))),0,IF(OR(NOT(ISERROR(MATCH("Ej statsstøtte",B89,0))),NOT(ISERROR(MATCH(B89,AI99:AI101,0)))),E93,IF(AND(D100=0,C100=0),X93,IF(AND(D100&gt;0,C100=0),V93,IF(AND(D100&gt;0,C100&gt;0,V93=0),0,IF(AND(W93&lt;&gt;0,W93&lt;V93),W93,V93))))))</f>
        <v>0</v>
      </c>
      <c r="AA93" t="s">
        <v>180</v>
      </c>
      <c r="AB93" t="s">
        <v>175</v>
      </c>
      <c r="AC93"/>
      <c r="AD93" t="s">
        <v>159</v>
      </c>
      <c r="AE93" t="s">
        <v>159</v>
      </c>
      <c r="AF93" t="s">
        <v>167</v>
      </c>
      <c r="AG93" s="181" t="s">
        <v>174</v>
      </c>
      <c r="AH93" s="184" t="str">
        <f>IF(NOT(ISERROR(MATCH("Selvfinansieret",B86,0))),"",IF(NOT(ISERROR(MATCH(B86,{"ABER"},0))),AE93,IF(NOT(ISERROR(MATCH(B86,{"GBER"},0))),AF93,IF(NOT(ISERROR(MATCH(B86,{"FIBER"},0))),AG93,IF(NOT(ISERROR(MATCH(B86,{"Ej statsstøtte"},0))),AD93,"")))))</f>
        <v/>
      </c>
      <c r="AI93" s="182" t="s">
        <v>165</v>
      </c>
    </row>
    <row r="94" spans="1:41" ht="15">
      <c r="A94" s="5" t="s">
        <v>2</v>
      </c>
      <c r="B94" s="196">
        <f t="shared" si="9"/>
        <v>0</v>
      </c>
      <c r="C94" s="196">
        <f t="shared" si="8"/>
        <v>0</v>
      </c>
      <c r="D94" s="196"/>
      <c r="E94" s="215"/>
      <c r="F94" s="95"/>
      <c r="G94" s="286"/>
      <c r="H94" s="287"/>
      <c r="I94" s="287"/>
      <c r="J94" s="287"/>
      <c r="K94" s="287"/>
      <c r="L94" s="287"/>
      <c r="M94" s="287"/>
      <c r="N94" s="287"/>
      <c r="O94" s="288"/>
      <c r="P94" s="191"/>
      <c r="Q94" s="78"/>
      <c r="R94" s="82"/>
      <c r="S94" s="43"/>
      <c r="T94" s="41"/>
      <c r="U94" s="41" t="e">
        <f>((F88-((E99*F88+C100+D100)-E99)/E99))*E94</f>
        <v>#VALUE!</v>
      </c>
      <c r="V94" t="e">
        <f>H89*E94</f>
        <v>#VALUE!</v>
      </c>
      <c r="W94" s="5">
        <f>IFERROR(IF(E94=0,0,E94*H88),0)</f>
        <v>0</v>
      </c>
      <c r="X94" s="184">
        <f>IF(E94=0,0,E94*F87)</f>
        <v>0</v>
      </c>
      <c r="Y94" s="184">
        <f>IF(NOT(ISERROR(MATCH("Selvfinansieret",B90,0))),0,IF(OR(NOT(ISERROR(MATCH("Ej statsstøtte",B90,0))),NOT(ISERROR(MATCH(B90,AI100:AI102,0)))),E94,IF(AND(D100=0,C100=0),X94,IF(AND(D100&gt;0,C100=0),V94,IF(AND(D100&gt;0,C100&gt;0,V94=0),0,IF(AND(W94&lt;&gt;0,W94&lt;V94),W94,V94))))))</f>
        <v>0</v>
      </c>
      <c r="AA94" t="s">
        <v>68</v>
      </c>
      <c r="AB94" t="s">
        <v>176</v>
      </c>
      <c r="AC94"/>
      <c r="AD94" t="s">
        <v>160</v>
      </c>
      <c r="AE94" t="s">
        <v>160</v>
      </c>
      <c r="AF94" t="s">
        <v>168</v>
      </c>
      <c r="AG94" s="181" t="s">
        <v>161</v>
      </c>
      <c r="AH94" s="184" t="str">
        <f>IF(NOT(ISERROR(MATCH("Selvfinansieret",B86,0))),"",IF(NOT(ISERROR(MATCH(B86,{"ABER"},0))),AE94,IF(NOT(ISERROR(MATCH(B86,{"GBER"},0))),AF94,IF(NOT(ISERROR(MATCH(B86,{"FIBER"},0))),AG94,IF(NOT(ISERROR(MATCH(B86,{"Ej statsstøtte"},0))),AD94,"")))))</f>
        <v/>
      </c>
      <c r="AI94" s="183" t="s">
        <v>186</v>
      </c>
    </row>
    <row r="95" spans="1:41" ht="45">
      <c r="A95" s="5" t="s">
        <v>14</v>
      </c>
      <c r="B95" s="196">
        <f t="shared" si="9"/>
        <v>0</v>
      </c>
      <c r="C95" s="196">
        <f t="shared" si="8"/>
        <v>0</v>
      </c>
      <c r="D95" s="196"/>
      <c r="E95" s="215"/>
      <c r="F95" s="95"/>
      <c r="G95" s="286"/>
      <c r="H95" s="287"/>
      <c r="I95" s="287"/>
      <c r="J95" s="287"/>
      <c r="K95" s="287"/>
      <c r="L95" s="287"/>
      <c r="M95" s="287"/>
      <c r="N95" s="287"/>
      <c r="O95" s="288"/>
      <c r="P95" s="190"/>
      <c r="Q95" s="78"/>
      <c r="R95" s="82"/>
      <c r="S95" s="43"/>
      <c r="T95" s="41"/>
      <c r="U95" s="41" t="e">
        <f>((F88-((E99*F88+C100+D100)-E99)/E99))*E95</f>
        <v>#VALUE!</v>
      </c>
      <c r="V95" t="e">
        <f>H89*E95</f>
        <v>#VALUE!</v>
      </c>
      <c r="W95" s="5">
        <f>IFERROR(IF(E95=0,0,E95*H88),0)</f>
        <v>0</v>
      </c>
      <c r="X95" s="184">
        <f>IF(E95=0,0,E95*F87)</f>
        <v>0</v>
      </c>
      <c r="Y95" s="184">
        <f>IF(NOT(ISERROR(MATCH("Selvfinansieret",B91,0))),0,IF(OR(NOT(ISERROR(MATCH("Ej statsstøtte",B91,0))),NOT(ISERROR(MATCH(B91,AI101:AI103,0)))),E95,IF(AND(D100=0,C100=0),X95,IF(AND(D100&gt;0,C100=0),V95,IF(AND(D100&gt;0,C100&gt;0,V95=0),0,IF(AND(W95&lt;&gt;0,W95&lt;V95),W95,V95))))))</f>
        <v>0</v>
      </c>
      <c r="Z95" s="184"/>
      <c r="AA95" t="s">
        <v>181</v>
      </c>
      <c r="AB95"/>
      <c r="AC95"/>
      <c r="AD95" t="s">
        <v>161</v>
      </c>
      <c r="AE95" t="s">
        <v>161</v>
      </c>
      <c r="AF95" t="s">
        <v>169</v>
      </c>
      <c r="AG95" s="241" t="s">
        <v>187</v>
      </c>
      <c r="AH95" s="184" t="str">
        <f>IF(NOT(ISERROR(MATCH("Selvfinansieret",B86,0))),"",IF(NOT(ISERROR(MATCH(B86,{"ABER"},0))),AE95,IF(NOT(ISERROR(MATCH(B86,{"GBER"},0))),AF95,IF(NOT(ISERROR(MATCH(B86,{"FIBER"},0))),AG95,IF(NOT(ISERROR(MATCH(B86,{"Ej statsstøtte"},0))),AD95,"")))))</f>
        <v/>
      </c>
      <c r="AI95" s="183" t="s">
        <v>166</v>
      </c>
    </row>
    <row r="96" spans="1:41" ht="15.75" thickBot="1">
      <c r="A96" s="26" t="s">
        <v>83</v>
      </c>
      <c r="B96" s="196">
        <f t="shared" si="9"/>
        <v>0</v>
      </c>
      <c r="C96" s="196">
        <f t="shared" si="8"/>
        <v>0</v>
      </c>
      <c r="D96" s="196"/>
      <c r="E96" s="216"/>
      <c r="F96" s="95"/>
      <c r="G96" s="287"/>
      <c r="H96" s="287"/>
      <c r="I96" s="287"/>
      <c r="J96" s="287"/>
      <c r="K96" s="287"/>
      <c r="L96" s="287"/>
      <c r="M96" s="287"/>
      <c r="N96" s="287"/>
      <c r="O96" s="288"/>
      <c r="P96" s="190"/>
      <c r="Q96" s="78"/>
      <c r="R96" s="82"/>
      <c r="S96" s="43"/>
      <c r="T96" s="41"/>
      <c r="U96" s="41" t="e">
        <f>((F88-((E99*F88+C100+D100)-E99)/E99))*E96</f>
        <v>#VALUE!</v>
      </c>
      <c r="V96" t="e">
        <f>H89*E96</f>
        <v>#VALUE!</v>
      </c>
      <c r="W96" s="5">
        <f>IFERROR(IF(E96=0,0,E96*H88),0)</f>
        <v>0</v>
      </c>
      <c r="X96" s="184">
        <f>IF(E96=0,0,E96*F87)</f>
        <v>0</v>
      </c>
      <c r="Y96" s="184">
        <f>IF(NOT(ISERROR(MATCH("Selvfinansieret",B92,0))),0,IF(OR(NOT(ISERROR(MATCH("Ej statsstøtte",B92,0))),NOT(ISERROR(MATCH(B92,AI102:AI104,0)))),E96,IF(AND(D100=0,C100=0),X96,IF(AND(D100&gt;0,C100=0),V96,IF(AND(D100&gt;0,C100&gt;0,V96=0),0,IF(AND(W96&lt;&gt;0,W96&lt;V96),W96,V96))))))</f>
        <v>0</v>
      </c>
      <c r="Z96" s="184"/>
      <c r="AA96" t="s">
        <v>87</v>
      </c>
      <c r="AB96"/>
      <c r="AC96"/>
      <c r="AD96" t="s">
        <v>162</v>
      </c>
      <c r="AE96" t="s">
        <v>162</v>
      </c>
      <c r="AF96" t="s">
        <v>170</v>
      </c>
      <c r="AG96" s="84" t="str">
        <f>""</f>
        <v/>
      </c>
      <c r="AH96" s="184" t="str">
        <f>IF(NOT(ISERROR(MATCH("Selvfinansieret",B86,0))),"",IF(NOT(ISERROR(MATCH(B86,{"ABER"},0))),AE96,IF(NOT(ISERROR(MATCH(B86,{"GBER"},0))),AF96,IF(NOT(ISERROR(MATCH(B86,{"FIBER"},0))),AG96,IF(NOT(ISERROR(MATCH(B86,{"Ej statsstøtte"},0))),AD96,"")))))</f>
        <v/>
      </c>
      <c r="AI96" s="83" t="s">
        <v>126</v>
      </c>
    </row>
    <row r="97" spans="1:41" ht="15">
      <c r="A97" s="98" t="s">
        <v>31</v>
      </c>
      <c r="B97" s="200">
        <f>SUM(B90+B91+B92+B93-B94-B95+B96)</f>
        <v>0</v>
      </c>
      <c r="C97" s="197">
        <f>SUM(C90+C91+C92+C93-C94-C95+C96)</f>
        <v>0</v>
      </c>
      <c r="D97" s="197"/>
      <c r="E97" s="200">
        <f>SUM(B97:C97)</f>
        <v>0</v>
      </c>
      <c r="F97" s="97"/>
      <c r="G97" s="286"/>
      <c r="H97" s="287"/>
      <c r="I97" s="287"/>
      <c r="J97" s="287"/>
      <c r="K97" s="287"/>
      <c r="L97" s="287"/>
      <c r="M97" s="287"/>
      <c r="N97" s="287"/>
      <c r="O97" s="288"/>
      <c r="P97" s="44"/>
      <c r="R97"/>
      <c r="S97"/>
      <c r="T97"/>
      <c r="U97" s="41" t="e">
        <f>((F88-((E99*F88+C100+D100)-E99)/E99))*E97</f>
        <v>#VALUE!</v>
      </c>
      <c r="V97" t="e">
        <f>H89*E97</f>
        <v>#VALUE!</v>
      </c>
      <c r="W97" s="5">
        <f>IFERROR(IF(E97=0,0,E97*H88),0)</f>
        <v>0</v>
      </c>
      <c r="X97" s="184">
        <f>IF(E97=0,0,E97*F87)</f>
        <v>0</v>
      </c>
      <c r="Y97" s="184">
        <f>IF(NOT(ISERROR(MATCH("Selvfinansieret",B93,0))),0,IF(OR(NOT(ISERROR(MATCH("Ej statsstøtte",B93,0))),NOT(ISERROR(MATCH(B93,AI103:AI105,0)))),E97,IF(AND(D100=0,C100=0),X97,IF(AND(D100&gt;0,C100=0),V97,IF(AND(D100&gt;0,C100&gt;0,V97=0),0,IF(AND(W97&lt;&gt;0,W97&lt;V97),W97,V97))))))</f>
        <v>0</v>
      </c>
      <c r="Z97" s="184"/>
      <c r="AA97" t="s">
        <v>209</v>
      </c>
      <c r="AB97"/>
      <c r="AC97"/>
      <c r="AD97" t="s">
        <v>172</v>
      </c>
      <c r="AE97" t="s">
        <v>163</v>
      </c>
      <c r="AF97" t="s">
        <v>171</v>
      </c>
      <c r="AG97" s="84" t="str">
        <f>""</f>
        <v/>
      </c>
      <c r="AH97" s="184" t="str">
        <f>IF(NOT(ISERROR(MATCH("Selvfinansieret",B86,0))),"",IF(NOT(ISERROR(MATCH(B86,{"ABER"},0))),AE97,IF(NOT(ISERROR(MATCH(B86,{"GBER"},0))),AF97,IF(NOT(ISERROR(MATCH(B86,{"FIBER"},0))),AG97,IF(NOT(ISERROR(MATCH(B86,{"Ej statsstøtte"},0))),AD97,"")))))</f>
        <v/>
      </c>
      <c r="AI97" s="83" t="s">
        <v>127</v>
      </c>
    </row>
    <row r="98" spans="1:41" ht="15.75" thickBot="1">
      <c r="A98" s="33" t="s">
        <v>1</v>
      </c>
      <c r="B98" s="198">
        <f>IFERROR(IF(E98=0,0,Y98),0)</f>
        <v>0</v>
      </c>
      <c r="C98" s="196">
        <f>IFERROR(E98-B98,0)</f>
        <v>0</v>
      </c>
      <c r="D98" s="196"/>
      <c r="E98" s="216"/>
      <c r="F98" s="96"/>
      <c r="G98" s="286"/>
      <c r="H98" s="287"/>
      <c r="I98" s="287"/>
      <c r="J98" s="287"/>
      <c r="K98" s="287"/>
      <c r="L98" s="287"/>
      <c r="M98" s="287"/>
      <c r="N98" s="287"/>
      <c r="O98" s="288"/>
      <c r="P98" s="190"/>
      <c r="R98"/>
      <c r="S98"/>
      <c r="T98"/>
      <c r="U98" s="41" t="e">
        <f>((F88-((E99*F88+C100+D100)-E99)/E99))*E98</f>
        <v>#VALUE!</v>
      </c>
      <c r="V98" t="e">
        <f>H89*E98</f>
        <v>#VALUE!</v>
      </c>
      <c r="W98" s="5">
        <f>IFERROR(IF(E98=0,0,E98*H88),0)</f>
        <v>0</v>
      </c>
      <c r="X98" s="184">
        <f>IF(E98=0,0,E98*F87)</f>
        <v>0</v>
      </c>
      <c r="Y98" s="184">
        <f>IF(NOT(ISERROR(MATCH("Selvfinansieret",B94,0))),0,IF(OR(NOT(ISERROR(MATCH("Ej statsstøtte",B94,0))),NOT(ISERROR(MATCH(B94,AI104:AI106,0)))),E98,IF(AND(D100=0,C100=0),X98,IF(AND(D100&gt;0,C100=0),V98,IF(AND(D100&gt;0,C100&gt;0,V98=0),0,IF(AND(W98&lt;&gt;0,W98&lt;V98),W98,V98))))))</f>
        <v>0</v>
      </c>
      <c r="Z98" s="184"/>
      <c r="AA98" s="40"/>
      <c r="AB98" s="41"/>
      <c r="AC98"/>
      <c r="AD98" t="s">
        <v>163</v>
      </c>
      <c r="AE98" t="s">
        <v>164</v>
      </c>
      <c r="AF98" t="s">
        <v>172</v>
      </c>
      <c r="AG98" s="84" t="str">
        <f>""</f>
        <v/>
      </c>
      <c r="AH98" s="184" t="str">
        <f>IF(NOT(ISERROR(MATCH("Selvfinansieret",B86,0))),"",IF(NOT(ISERROR(MATCH(B86,{"ABER"},0))),AE98,IF(NOT(ISERROR(MATCH(B86,{"GBER"},0))),AF98,IF(NOT(ISERROR(MATCH(B86,{"FIBER"},0))),AG98,IF(NOT(ISERROR(MATCH(B86,{"Ej statsstøtte"},0))),AD98,"")))))</f>
        <v/>
      </c>
      <c r="AI98" s="83" t="s">
        <v>128</v>
      </c>
    </row>
    <row r="99" spans="1:41" ht="15.75" thickBot="1">
      <c r="A99" s="167" t="s">
        <v>0</v>
      </c>
      <c r="B99" s="248">
        <f>IF(B97+B98&lt;=0,0,B97+B98)</f>
        <v>0</v>
      </c>
      <c r="C99" s="248">
        <f>IF(C97+C98-C100&lt;=0,0,C97+C98-C100)</f>
        <v>0</v>
      </c>
      <c r="D99" s="199"/>
      <c r="E99" s="201">
        <f>SUM(E90+E91+E92+E93-E94-E95+E96)+E98</f>
        <v>0</v>
      </c>
      <c r="F99" s="168"/>
      <c r="G99" s="289"/>
      <c r="H99" s="290"/>
      <c r="I99" s="290"/>
      <c r="J99" s="290"/>
      <c r="K99" s="290"/>
      <c r="L99" s="290"/>
      <c r="M99" s="290"/>
      <c r="N99" s="290"/>
      <c r="O99" s="291"/>
      <c r="P99" s="44"/>
      <c r="R99"/>
      <c r="S99"/>
      <c r="T99"/>
      <c r="U99" s="41" t="e">
        <f>((F88-((E99*F88+C100+D100)-E99)/E99))*E99</f>
        <v>#VALUE!</v>
      </c>
      <c r="V99" t="e">
        <f>H89*E99</f>
        <v>#VALUE!</v>
      </c>
      <c r="W99" s="5">
        <f>IFERROR(IF(E99=0,0,E99*H88),0)</f>
        <v>0</v>
      </c>
      <c r="Y99" s="184">
        <f>IF(NOT(ISERROR(MATCH("Selvfinansieret",B95,0))),0,IF(OR(NOT(ISERROR(MATCH("Ej statsstøtte",B95,0))),NOT(ISERROR(MATCH(B95,AI105:AI107,0)))),E99,IF(AND(D100=0,C100=0),X99,IF(AND(D100&gt;0,C100=0),V99,IF(AND(D100&gt;0,C100&gt;0,V99=0),0,IF(AND(W99&lt;&gt;0,W99&lt;V99),W99,V99))))))</f>
        <v>0</v>
      </c>
      <c r="Z99" s="184"/>
      <c r="AA99" s="182"/>
      <c r="AB99" s="182"/>
      <c r="AC99"/>
      <c r="AD99" t="s">
        <v>164</v>
      </c>
      <c r="AE99" s="84" t="str">
        <f>""</f>
        <v/>
      </c>
      <c r="AF99" t="s">
        <v>161</v>
      </c>
      <c r="AG99" s="84" t="str">
        <f>""</f>
        <v/>
      </c>
      <c r="AH99" s="184" t="str">
        <f>IF(NOT(ISERROR(MATCH("Selvfinansieret",B86,0))),"",IF(NOT(ISERROR(MATCH(B86,{"ABER"},0))),AE99,IF(NOT(ISERROR(MATCH(B86,{"GBER"},0))),AF99,IF(NOT(ISERROR(MATCH(B86,{"FIBER"},0))),AG99,IF(NOT(ISERROR(MATCH(B86,{"Ej statsstøtte"},0))),AD99,"")))))</f>
        <v/>
      </c>
      <c r="AI99" s="41" t="s">
        <v>185</v>
      </c>
    </row>
    <row r="100" spans="1:41" ht="15">
      <c r="A100" s="169" t="s">
        <v>151</v>
      </c>
      <c r="B100" s="247">
        <f>B99</f>
        <v>0</v>
      </c>
      <c r="C100" s="243"/>
      <c r="D100" s="243"/>
      <c r="E100" s="247">
        <f>SUM(B90+B91+B92+B93-B94-B95+B96)</f>
        <v>0</v>
      </c>
      <c r="F100" s="187"/>
      <c r="G100" s="166"/>
      <c r="H100" s="166"/>
      <c r="I100" s="166"/>
      <c r="J100" s="166"/>
      <c r="K100" s="166"/>
      <c r="L100" s="166"/>
      <c r="M100" s="166"/>
      <c r="N100" s="166"/>
      <c r="O100" s="166"/>
      <c r="P100" s="44"/>
      <c r="R100"/>
      <c r="S100"/>
      <c r="T100"/>
      <c r="U100"/>
      <c r="W100"/>
      <c r="Y100" s="184"/>
      <c r="Z100" s="184"/>
      <c r="AA100" s="78"/>
      <c r="AB100" s="183"/>
      <c r="AC100" s="41"/>
      <c r="AD100" t="s">
        <v>174</v>
      </c>
      <c r="AE100" s="5" t="str">
        <f>""</f>
        <v/>
      </c>
      <c r="AF100" s="84" t="s">
        <v>173</v>
      </c>
      <c r="AG100" s="84" t="str">
        <f>""</f>
        <v/>
      </c>
      <c r="AH100" s="184" t="str">
        <f>IF(NOT(ISERROR(MATCH("Selvfinansieret",B86,0))),"",IF(NOT(ISERROR(MATCH(B86,{"ABER"},0))),AE100,IF(NOT(ISERROR(MATCH(B86,{"GBER"},0))),AF100,IF(NOT(ISERROR(MATCH(B86,{"FIBER"},0))),AG100,IF(NOT(ISERROR(MATCH(B86,{"Ej statsstøtte"},0))),AD100,"")))))</f>
        <v/>
      </c>
      <c r="AI100" t="s">
        <v>212</v>
      </c>
      <c r="AK100" s="24"/>
      <c r="AL100" s="24"/>
      <c r="AM100" s="24"/>
      <c r="AN100" s="24"/>
      <c r="AO100" s="24"/>
    </row>
    <row r="101" spans="1:41" ht="15">
      <c r="A101" s="209"/>
      <c r="B101" s="210"/>
      <c r="C101" s="210"/>
      <c r="D101" s="210"/>
      <c r="E101" s="203"/>
      <c r="F101" s="165"/>
      <c r="G101" s="166"/>
      <c r="H101" s="166"/>
      <c r="I101" s="166"/>
      <c r="J101" s="166"/>
      <c r="K101" s="166"/>
      <c r="L101" s="166"/>
      <c r="M101" s="166"/>
      <c r="N101" s="166"/>
      <c r="O101" s="166"/>
      <c r="P101" s="44"/>
      <c r="R101"/>
      <c r="S101"/>
      <c r="T101"/>
      <c r="U101"/>
      <c r="W101"/>
      <c r="Y101" s="184"/>
      <c r="Z101" s="184"/>
      <c r="AA101" s="184"/>
      <c r="AB101" s="24"/>
      <c r="AC101" s="24"/>
      <c r="AD101" t="s">
        <v>187</v>
      </c>
      <c r="AE101" s="24" t="str">
        <f>""</f>
        <v/>
      </c>
      <c r="AF101" s="24" t="str">
        <f>""</f>
        <v/>
      </c>
      <c r="AG101" s="84" t="str">
        <f>""</f>
        <v/>
      </c>
      <c r="AH101" s="184" t="str">
        <f>IF(NOT(ISERROR(MATCH("Selvfinansieret",B86,0))),"",IF(NOT(ISERROR(MATCH(B86,{"ABER"},0))),AE101,IF(NOT(ISERROR(MATCH(B86,{"GBER"},0))),AF101,IF(NOT(ISERROR(MATCH(B86,{"FIBER"},0))),AG101,IF(NOT(ISERROR(MATCH(B86,{"Ej statsstøtte"},0))),AD101,"")))))</f>
        <v/>
      </c>
      <c r="AI101" s="24"/>
      <c r="AJ101" s="24"/>
      <c r="AK101" s="24"/>
      <c r="AL101" s="24"/>
      <c r="AM101" s="24"/>
      <c r="AN101" s="24"/>
      <c r="AO101" s="24"/>
    </row>
    <row r="102" spans="1:41" ht="15">
      <c r="A102" s="163"/>
      <c r="B102" s="164"/>
      <c r="C102" s="164"/>
      <c r="D102" s="164"/>
      <c r="E102" s="192" t="s">
        <v>183</v>
      </c>
      <c r="F102" s="193" t="str">
        <f>F87</f>
        <v/>
      </c>
      <c r="G102" s="165"/>
      <c r="H102" s="166"/>
      <c r="I102" s="166"/>
      <c r="J102" s="166"/>
      <c r="K102" s="166"/>
      <c r="L102" s="166"/>
      <c r="M102" s="166"/>
      <c r="N102" s="166"/>
      <c r="O102" s="166"/>
      <c r="P102" s="166"/>
      <c r="Q102" s="44"/>
      <c r="R102"/>
      <c r="S102"/>
      <c r="T102"/>
      <c r="U102"/>
      <c r="W102"/>
      <c r="Y102"/>
      <c r="Z102" s="184"/>
      <c r="AD102" s="24"/>
      <c r="AE102" s="24"/>
      <c r="AF102" s="24"/>
      <c r="AG102" s="24"/>
      <c r="AH102" s="24"/>
      <c r="AI102" s="24"/>
      <c r="AJ102" s="24"/>
      <c r="AK102" s="24"/>
      <c r="AL102" s="24"/>
      <c r="AM102" s="24"/>
      <c r="AN102" s="24"/>
      <c r="AO102" s="24"/>
    </row>
    <row r="103" spans="1:41" ht="30">
      <c r="A103" s="163"/>
      <c r="B103" s="164"/>
      <c r="C103" s="164"/>
      <c r="D103" s="164"/>
      <c r="E103" s="244" t="s">
        <v>215</v>
      </c>
      <c r="F103" s="193" t="str">
        <f>IFERROR(B99/E99,"")</f>
        <v/>
      </c>
      <c r="G103" s="165"/>
      <c r="H103" s="166"/>
      <c r="I103" s="166"/>
      <c r="J103" s="166"/>
      <c r="K103" s="166"/>
      <c r="L103" s="166"/>
      <c r="M103" s="166"/>
      <c r="N103" s="166"/>
      <c r="O103" s="166"/>
      <c r="P103" s="166"/>
      <c r="Q103" s="44"/>
      <c r="R103"/>
      <c r="S103"/>
      <c r="T103"/>
      <c r="U103"/>
      <c r="W103"/>
      <c r="Y103"/>
      <c r="Z103" s="184"/>
      <c r="AD103" s="24"/>
      <c r="AE103" s="24"/>
      <c r="AF103" s="24"/>
      <c r="AG103" s="24"/>
      <c r="AH103" s="24"/>
      <c r="AI103" s="24"/>
      <c r="AJ103" s="24"/>
      <c r="AK103" s="24"/>
      <c r="AL103" s="24"/>
      <c r="AM103" s="24"/>
      <c r="AN103" s="24"/>
      <c r="AO103" s="24"/>
    </row>
    <row r="104" spans="1:41" ht="15">
      <c r="A104" s="34"/>
      <c r="B104" s="35"/>
      <c r="C104" s="35"/>
      <c r="D104" s="35"/>
      <c r="E104" s="36" t="s">
        <v>69</v>
      </c>
      <c r="F104" s="99">
        <f>IF(NOT(ISERROR(MATCH("Ej statsstøtte",B86,0))),0,IFERROR(E98/E97,0))</f>
        <v>0</v>
      </c>
      <c r="G104" s="242"/>
      <c r="H104" s="4"/>
      <c r="I104" s="4"/>
      <c r="J104" s="4"/>
      <c r="K104" s="4"/>
      <c r="L104" s="4"/>
      <c r="M104" s="4"/>
      <c r="N104" s="4"/>
      <c r="O104" s="4"/>
      <c r="P104" s="4"/>
      <c r="R104"/>
      <c r="S104"/>
      <c r="T104"/>
      <c r="U104"/>
      <c r="W104"/>
      <c r="Y104"/>
    </row>
    <row r="105" spans="1:41" ht="15">
      <c r="A105" s="74" t="s">
        <v>79</v>
      </c>
      <c r="B105" s="75">
        <f>IFERROR(E99/$E$15,0)</f>
        <v>0</v>
      </c>
      <c r="C105" s="35"/>
      <c r="D105" s="35"/>
      <c r="E105" s="50" t="s">
        <v>70</v>
      </c>
      <c r="F105" s="99">
        <f>IFERROR(E98/E90,0)</f>
        <v>0</v>
      </c>
      <c r="H105" s="4"/>
      <c r="I105" s="4"/>
      <c r="J105" s="4"/>
      <c r="K105" s="4"/>
      <c r="L105" s="4"/>
      <c r="M105" s="4"/>
      <c r="N105" s="4"/>
      <c r="O105" s="4"/>
      <c r="P105" s="4"/>
      <c r="R105"/>
      <c r="S105"/>
      <c r="T105"/>
      <c r="U105"/>
      <c r="W105"/>
      <c r="Y105"/>
    </row>
    <row r="106" spans="1:41" ht="15">
      <c r="A106" s="73"/>
      <c r="B106" s="76"/>
      <c r="E106" s="50"/>
      <c r="H106" s="4"/>
      <c r="I106" s="4"/>
      <c r="J106" s="4"/>
      <c r="K106" s="4"/>
      <c r="L106" s="4"/>
      <c r="M106" s="4"/>
      <c r="N106" s="4"/>
      <c r="O106" s="4"/>
      <c r="P106" s="4"/>
      <c r="R106"/>
      <c r="S106"/>
      <c r="T106"/>
      <c r="U106"/>
      <c r="W106"/>
      <c r="Y106"/>
      <c r="AD106"/>
    </row>
    <row r="107" spans="1:41" ht="15">
      <c r="A107" s="29" t="s">
        <v>34</v>
      </c>
      <c r="B107" s="1"/>
      <c r="C107" s="206" t="s">
        <v>51</v>
      </c>
      <c r="D107" s="206"/>
      <c r="E107" s="30" t="s">
        <v>37</v>
      </c>
      <c r="F107" s="204"/>
      <c r="G107" s="184"/>
      <c r="H107" s="205"/>
      <c r="I107" s="207"/>
      <c r="J107" s="184"/>
      <c r="K107" s="184"/>
      <c r="L107" s="184"/>
      <c r="M107" s="184"/>
      <c r="R107" s="48"/>
      <c r="S107" s="79"/>
      <c r="T107" s="183"/>
      <c r="W107" s="5"/>
      <c r="X107" s="83"/>
      <c r="AA107" s="184" t="str">
        <f>IF(NOT(ISERROR(MATCH("Selvfinansieret",B108,0))),"",IF(NOT(ISERROR(MATCH(B108,{"ABER"},0))),IF(X107=0,"",X107),IF(NOT(ISERROR(MATCH(B108,{"GEBER"},0))),IF(AG122=0,"",AG122),IF(NOT(ISERROR(MATCH(B108,{"FIBER"},0))),IF(Z107=0,"",Z107),""))))</f>
        <v/>
      </c>
      <c r="AF107" s="184"/>
    </row>
    <row r="108" spans="1:41" ht="15">
      <c r="A108" s="29" t="s">
        <v>207</v>
      </c>
      <c r="B108" s="31"/>
      <c r="C108" s="206"/>
      <c r="D108" s="206"/>
      <c r="E108" s="30" t="s">
        <v>177</v>
      </c>
      <c r="F108" s="31" t="str">
        <f>IF(ISBLANK($F$19),"Projektform skal vælges ved hovedansøger",$F$19)</f>
        <v>Samarbejde</v>
      </c>
      <c r="G108" s="184"/>
      <c r="H108" s="205"/>
      <c r="I108" s="207"/>
      <c r="J108" s="184"/>
      <c r="K108" s="184"/>
      <c r="L108" s="184"/>
      <c r="M108" s="184"/>
      <c r="R108" s="48"/>
      <c r="S108" s="79"/>
      <c r="T108" s="83"/>
      <c r="W108" s="5"/>
      <c r="X108" s="83"/>
      <c r="Y108" s="84"/>
      <c r="AA108" s="184"/>
      <c r="AF108" s="184"/>
    </row>
    <row r="109" spans="1:41" ht="30">
      <c r="A109" s="30" t="s">
        <v>35</v>
      </c>
      <c r="B109" s="31"/>
      <c r="C109" s="30"/>
      <c r="D109" s="30"/>
      <c r="E109" s="217" t="s">
        <v>36</v>
      </c>
      <c r="F109" s="218" t="str">
        <f>IFERROR(IF(NOT(ISERROR(MATCH(B108,{"ABER"},0))),INDEX(ABER_Tilskudsprocent_liste[#All],MATCH(B109,ABER_Tilskudsprocent_liste[[#All],[Typer af projekter og aktiviteter/ virksomhedsstørrelse]],0),MATCH(AA111,ABER_Tilskudsprocent_liste[#Headers],0)),IF(NOT(ISERROR(MATCH(B108,{"GBER"},0))),INDEX(GEBER_Tilskudsprocent_liste[#All],MATCH(B109,GEBER_Tilskudsprocent_liste[[#All],[Typer af projekter og aktiviteter/ virksomhedsstørrelse]],0),MATCH(AA111,GEBER_Tilskudsprocent_liste[#Headers],0)),IF(NOT(ISERROR(MATCH(B108,{"FIBER"},0))),INDEX(FIBER_Tilskudsprocent_liste[#All],MATCH(B109,FIBER_Tilskudsprocent_liste[[#All],[Typer af projekter og aktiviteter/ virksomhedsstørrelse]],0),MATCH(AA111,FIBER_Tilskudsprocent_liste[#Headers],0)),""))),"")</f>
        <v/>
      </c>
      <c r="G109" s="217" t="s">
        <v>213</v>
      </c>
      <c r="H109" s="249" t="s">
        <v>218</v>
      </c>
      <c r="I109" s="250"/>
      <c r="J109" s="251" t="s">
        <v>221</v>
      </c>
      <c r="K109" s="251"/>
      <c r="L109" s="184"/>
      <c r="M109" s="184"/>
      <c r="R109" s="49"/>
      <c r="S109" s="80"/>
      <c r="T109" s="83"/>
      <c r="W109" s="5"/>
      <c r="X109" s="186"/>
      <c r="AB109" s="83"/>
      <c r="AF109" s="184"/>
    </row>
    <row r="110" spans="1:41" ht="15">
      <c r="A110" s="29"/>
      <c r="B110" s="30"/>
      <c r="C110" s="30"/>
      <c r="D110" s="30"/>
      <c r="E110" s="217"/>
      <c r="F110" s="255" t="str">
        <f>IFERROR(IF(NOT(ISERROR(MATCH(B108,{"ABER"},0))),INDEX(ABER_Tilskudsprocent_liste[#All],MATCH(B109,ABER_Tilskudsprocent_liste[[#All],[Typer af projekter og aktiviteter/ virksomhedsstørrelse]],0),MATCH(AA111,ABER_Tilskudsprocent_liste[#Headers],0)),IF(NOT(ISERROR(MATCH(B108,{"GBER"},0))),INDEX(GEBER_Tilskudsprocent_liste[#All],MATCH(B109,GEBER_Tilskudsprocent_liste[[#All],[Typer af projekter og aktiviteter/ virksomhedsstørrelse]],0),MATCH(AA111,GEBER_Tilskudsprocent_liste[#Headers],0)),IF(NOT(ISERROR(MATCH(B108,{"FIBER"},0))),INDEX(FIBER_Tilskudsprocent_liste[#All],MATCH(B109,FIBER_Tilskudsprocent_liste[[#All],[Typer af projekter og aktiviteter/ virksomhedsstørrelse]],0),MATCH(AA111,FIBER_Tilskudsprocent_liste[#Headers],0)),""))),"")</f>
        <v/>
      </c>
      <c r="G110" s="252"/>
      <c r="H110" s="251" t="str">
        <f>IFERROR(IF(E121*(1-F110)-C122&lt;0,F110-((E121*F110+C122)-E121)/E121,""),"")</f>
        <v/>
      </c>
      <c r="I110" s="251" t="str">
        <f>IFERROR(IF(D122&lt;&gt;0,IF(D122=E121,0,IF(C122&gt;0,(F110-D122/E121)-H110,"HA")),IF(E121*(1-F110)-C122&lt;0,((F110-((E121*F110+C122+D122)-E121)/E121)),"")),"")</f>
        <v/>
      </c>
      <c r="J110" s="253" t="e">
        <f>I110-H111</f>
        <v>#VALUE!</v>
      </c>
      <c r="K110" s="251"/>
      <c r="L110" s="184"/>
      <c r="M110" s="184"/>
      <c r="R110" s="49"/>
      <c r="S110" s="80"/>
      <c r="T110" s="83"/>
      <c r="U110" s="41" t="s">
        <v>220</v>
      </c>
      <c r="V110" t="s">
        <v>219</v>
      </c>
      <c r="W110" s="184" t="s">
        <v>217</v>
      </c>
      <c r="X110" s="184" t="s">
        <v>216</v>
      </c>
      <c r="Y110" s="184" t="s">
        <v>182</v>
      </c>
      <c r="AA110" s="42" t="s">
        <v>179</v>
      </c>
      <c r="AB110" s="46" t="s">
        <v>177</v>
      </c>
      <c r="AC110"/>
    </row>
    <row r="111" spans="1:41" ht="15.75" thickBot="1">
      <c r="A111" s="37"/>
      <c r="B111" s="27" t="s">
        <v>85</v>
      </c>
      <c r="C111" s="27" t="s">
        <v>208</v>
      </c>
      <c r="D111" s="27" t="s">
        <v>214</v>
      </c>
      <c r="E111" s="27" t="s">
        <v>0</v>
      </c>
      <c r="F111" s="28" t="s">
        <v>13</v>
      </c>
      <c r="G111" s="208"/>
      <c r="H111" s="254" t="e">
        <f>(F110-D122/E121)</f>
        <v>#VALUE!</v>
      </c>
      <c r="I111" s="252"/>
      <c r="J111" s="208"/>
      <c r="K111" s="252"/>
      <c r="L111" s="208"/>
      <c r="M111" s="208"/>
      <c r="N111" s="4"/>
      <c r="O111" s="4"/>
      <c r="P111" s="189"/>
      <c r="Q111" s="42"/>
      <c r="R111" s="81"/>
      <c r="S111" s="41"/>
      <c r="T111" s="41"/>
      <c r="U111"/>
      <c r="V111" s="5"/>
      <c r="W111" s="184"/>
      <c r="X111" s="184"/>
      <c r="Z111" s="83"/>
      <c r="AA111" s="40" t="str">
        <f>CONCATENATE(F107," - ",AB111)</f>
        <v xml:space="preserve"> - Samarbejde</v>
      </c>
      <c r="AB111" t="str">
        <f>F108</f>
        <v>Samarbejde</v>
      </c>
      <c r="AC111"/>
    </row>
    <row r="112" spans="1:41" ht="15">
      <c r="A112" s="5" t="s">
        <v>82</v>
      </c>
      <c r="B112" s="196">
        <f>IFERROR(IF(E112=0,0,Y112),0)</f>
        <v>0</v>
      </c>
      <c r="C112" s="196">
        <f t="shared" ref="C112:C118" si="10">IFERROR(E112-B112,0)</f>
        <v>0</v>
      </c>
      <c r="D112" s="196"/>
      <c r="E112" s="215"/>
      <c r="F112" s="32"/>
      <c r="G112" s="283"/>
      <c r="H112" s="284"/>
      <c r="I112" s="284"/>
      <c r="J112" s="284"/>
      <c r="K112" s="284"/>
      <c r="L112" s="284"/>
      <c r="M112" s="284"/>
      <c r="N112" s="284"/>
      <c r="O112" s="285"/>
      <c r="P112" s="190"/>
      <c r="Q112" s="45"/>
      <c r="R112" s="78"/>
      <c r="S112" s="41"/>
      <c r="T112" s="41"/>
      <c r="U112" s="41" t="e">
        <f>((F110-((E121*F110+C122)-E121)/E121))*E112</f>
        <v>#VALUE!</v>
      </c>
      <c r="V112" t="e">
        <f>H111*E112</f>
        <v>#VALUE!</v>
      </c>
      <c r="W112" s="5">
        <f>IFERROR(IF(E112=0,0,E112*H110),0)</f>
        <v>0</v>
      </c>
      <c r="X112" s="184">
        <f>IF(E112=0,0,E112*F109)</f>
        <v>0</v>
      </c>
      <c r="Y112" s="184">
        <f>IF(NOT(ISERROR(MATCH("Selvfinansieret",B108,0))),0,IF(OR(NOT(ISERROR(MATCH("Ej statsstøtte",B108,0))),NOT(ISERROR(MATCH(B108,AI118:AI120,0)))),E112,IF(AND(D122=0,C122=0),X112,IF(AND(D122&gt;0,C122=0),V112,IF(AND(D122&gt;0,C122&gt;0,V112=0),0,IF(AND(W112&lt;&gt;0,W112&lt;V112),W112,V112))))))</f>
        <v>0</v>
      </c>
      <c r="AA112" s="40"/>
      <c r="AB112" s="41"/>
      <c r="AC112"/>
      <c r="AE112" s="292" t="s">
        <v>178</v>
      </c>
      <c r="AF112" s="292"/>
      <c r="AG112" s="292"/>
    </row>
    <row r="113" spans="1:41" ht="15">
      <c r="A113" s="5" t="s">
        <v>3</v>
      </c>
      <c r="B113" s="196">
        <f t="shared" ref="B113:B118" si="11">IFERROR(IF(E113=0,0,Y113),0)</f>
        <v>0</v>
      </c>
      <c r="C113" s="196">
        <f t="shared" si="10"/>
        <v>0</v>
      </c>
      <c r="D113" s="196"/>
      <c r="E113" s="215"/>
      <c r="F113" s="95"/>
      <c r="G113" s="286"/>
      <c r="H113" s="287"/>
      <c r="I113" s="287"/>
      <c r="J113" s="287"/>
      <c r="K113" s="287"/>
      <c r="L113" s="287"/>
      <c r="M113" s="287"/>
      <c r="N113" s="287"/>
      <c r="O113" s="288"/>
      <c r="P113" s="190"/>
      <c r="Q113" s="78"/>
      <c r="R113" s="82"/>
      <c r="S113" s="43"/>
      <c r="T113" s="41"/>
      <c r="U113" s="41" t="e">
        <f>((F110-((E121*F110+C122+D122)-E121)/E121))*E113</f>
        <v>#VALUE!</v>
      </c>
      <c r="V113" t="e">
        <f>H111*E113</f>
        <v>#VALUE!</v>
      </c>
      <c r="W113" s="5">
        <f>IFERROR(IF(E113=0,0,E113*H110),0)</f>
        <v>0</v>
      </c>
      <c r="X113" s="184">
        <f>IF(E113=0,0,E113*F109)</f>
        <v>0</v>
      </c>
      <c r="Y113" s="184">
        <f>IF(NOT(ISERROR(MATCH("Selvfinansieret",B109,0))),0,IF(OR(NOT(ISERROR(MATCH("Ej statsstøtte",B109,0))),NOT(ISERROR(MATCH(B109,AI119:AI121,0)))),E113,IF(AND(D122=0,C122=0),X113,IF(AND(D122&gt;0,C122=0),V113,IF(AND(D122&gt;0,C122&gt;0,V113=0),0,IF(AND(W113&lt;&gt;0,W113&lt;V113),W113,V113))))))</f>
        <v>0</v>
      </c>
      <c r="AA113" s="40"/>
      <c r="AB113" s="41"/>
      <c r="AC113"/>
    </row>
    <row r="114" spans="1:41" ht="15">
      <c r="A114" s="5" t="s">
        <v>84</v>
      </c>
      <c r="B114" s="196">
        <f t="shared" si="11"/>
        <v>0</v>
      </c>
      <c r="C114" s="196">
        <f t="shared" si="10"/>
        <v>0</v>
      </c>
      <c r="D114" s="196"/>
      <c r="E114" s="215"/>
      <c r="F114" s="95"/>
      <c r="G114" s="286"/>
      <c r="H114" s="287"/>
      <c r="I114" s="287"/>
      <c r="J114" s="287"/>
      <c r="K114" s="287"/>
      <c r="L114" s="287"/>
      <c r="M114" s="287"/>
      <c r="N114" s="287"/>
      <c r="O114" s="288"/>
      <c r="P114" s="190"/>
      <c r="Q114" s="78"/>
      <c r="R114" s="82"/>
      <c r="S114" s="43"/>
      <c r="T114" s="41"/>
      <c r="U114" s="41" t="e">
        <f>((F110-((E121*F110+C122+D122)-E121)/E121))*E114</f>
        <v>#VALUE!</v>
      </c>
      <c r="V114" t="e">
        <f>H111*E114</f>
        <v>#VALUE!</v>
      </c>
      <c r="W114" s="5">
        <f>IFERROR(IF(E114=0,0,E114*H110),0)</f>
        <v>0</v>
      </c>
      <c r="X114" s="184">
        <f>IF(E114=0,0,E114*F109)</f>
        <v>0</v>
      </c>
      <c r="Y114" s="184">
        <f>IF(NOT(ISERROR(MATCH("Selvfinansieret",B110,0))),0,IF(OR(NOT(ISERROR(MATCH("Ej statsstøtte",B110,0))),NOT(ISERROR(MATCH(B110,AI120:AI122,0)))),E114,IF(AND(D122=0,C122=0),X114,IF(AND(D122&gt;0,C122=0),V114,IF(AND(D122&gt;0,C122&gt;0,V114=0),0,IF(AND(W114&lt;&gt;0,W114&lt;V114),W114,V114))))))</f>
        <v>0</v>
      </c>
      <c r="AA114" s="40"/>
      <c r="AB114" s="41"/>
      <c r="AC114"/>
      <c r="AD114" s="50" t="s">
        <v>210</v>
      </c>
      <c r="AE114" s="50" t="s">
        <v>165</v>
      </c>
      <c r="AF114" s="50" t="s">
        <v>186</v>
      </c>
      <c r="AG114" s="50" t="s">
        <v>166</v>
      </c>
      <c r="AH114" s="50" t="s">
        <v>184</v>
      </c>
      <c r="AI114" s="50" t="s">
        <v>188</v>
      </c>
      <c r="AJ114" s="50" t="s">
        <v>211</v>
      </c>
    </row>
    <row r="115" spans="1:41" ht="15">
      <c r="A115" s="5" t="s">
        <v>46</v>
      </c>
      <c r="B115" s="196">
        <f t="shared" si="11"/>
        <v>0</v>
      </c>
      <c r="C115" s="196">
        <f t="shared" si="10"/>
        <v>0</v>
      </c>
      <c r="D115" s="196"/>
      <c r="E115" s="215"/>
      <c r="F115" s="95"/>
      <c r="G115" s="286"/>
      <c r="H115" s="287"/>
      <c r="I115" s="287"/>
      <c r="J115" s="287"/>
      <c r="K115" s="287"/>
      <c r="L115" s="287"/>
      <c r="M115" s="287"/>
      <c r="N115" s="287"/>
      <c r="O115" s="288"/>
      <c r="P115" s="191"/>
      <c r="Q115" s="78"/>
      <c r="R115" s="82"/>
      <c r="S115" s="43"/>
      <c r="T115" s="41"/>
      <c r="U115" s="41" t="e">
        <f>((F110-((E121*F110+C122+D122)-E121)/E121))*E115</f>
        <v>#VALUE!</v>
      </c>
      <c r="V115" t="e">
        <f>H111*E115</f>
        <v>#VALUE!</v>
      </c>
      <c r="W115" s="5">
        <f>IFERROR(IF(E115=0,0,E115*H110),0)</f>
        <v>0</v>
      </c>
      <c r="X115" s="184">
        <f>IF(E115=0,0,E115*F109)</f>
        <v>0</v>
      </c>
      <c r="Y115" s="184">
        <f>IF(NOT(ISERROR(MATCH("Selvfinansieret",B111,0))),0,IF(OR(NOT(ISERROR(MATCH("Ej statsstøtte",B111,0))),NOT(ISERROR(MATCH(B111,AI121:AI123,0)))),E115,IF(AND(D122=0,C122=0),X115,IF(AND(D122&gt;0,C122=0),V115,IF(AND(D122&gt;0,C122&gt;0,V115=0),0,IF(AND(W115&lt;&gt;0,W115&lt;V115),W115,V115))))))</f>
        <v>0</v>
      </c>
      <c r="AA115" t="s">
        <v>180</v>
      </c>
      <c r="AB115" t="s">
        <v>175</v>
      </c>
      <c r="AC115"/>
      <c r="AD115" t="s">
        <v>159</v>
      </c>
      <c r="AE115" t="s">
        <v>159</v>
      </c>
      <c r="AF115" t="s">
        <v>167</v>
      </c>
      <c r="AG115" s="181" t="s">
        <v>174</v>
      </c>
      <c r="AH115" s="184" t="str">
        <f>IF(NOT(ISERROR(MATCH("Selvfinansieret",B108,0))),"",IF(NOT(ISERROR(MATCH(B108,{"ABER"},0))),AE115,IF(NOT(ISERROR(MATCH(B108,{"GBER"},0))),AF115,IF(NOT(ISERROR(MATCH(B108,{"FIBER"},0))),AG115,IF(NOT(ISERROR(MATCH(B108,{"Ej statsstøtte"},0))),AD115,"")))))</f>
        <v/>
      </c>
      <c r="AI115" s="182" t="s">
        <v>165</v>
      </c>
    </row>
    <row r="116" spans="1:41" ht="15">
      <c r="A116" s="5" t="s">
        <v>2</v>
      </c>
      <c r="B116" s="196">
        <f t="shared" si="11"/>
        <v>0</v>
      </c>
      <c r="C116" s="196">
        <f t="shared" si="10"/>
        <v>0</v>
      </c>
      <c r="D116" s="196"/>
      <c r="E116" s="215"/>
      <c r="F116" s="95"/>
      <c r="G116" s="286"/>
      <c r="H116" s="287"/>
      <c r="I116" s="287"/>
      <c r="J116" s="287"/>
      <c r="K116" s="287"/>
      <c r="L116" s="287"/>
      <c r="M116" s="287"/>
      <c r="N116" s="287"/>
      <c r="O116" s="288"/>
      <c r="P116" s="191"/>
      <c r="Q116" s="78"/>
      <c r="R116" s="82"/>
      <c r="S116" s="43"/>
      <c r="T116" s="41"/>
      <c r="U116" s="41" t="e">
        <f>((F110-((E121*F110+C122+D122)-E121)/E121))*E116</f>
        <v>#VALUE!</v>
      </c>
      <c r="V116" t="e">
        <f>H111*E116</f>
        <v>#VALUE!</v>
      </c>
      <c r="W116" s="5">
        <f>IFERROR(IF(E116=0,0,E116*H110),0)</f>
        <v>0</v>
      </c>
      <c r="X116" s="184">
        <f>IF(E116=0,0,E116*F109)</f>
        <v>0</v>
      </c>
      <c r="Y116" s="184">
        <f>IF(NOT(ISERROR(MATCH("Selvfinansieret",B112,0))),0,IF(OR(NOT(ISERROR(MATCH("Ej statsstøtte",B112,0))),NOT(ISERROR(MATCH(B112,AI122:AI124,0)))),E116,IF(AND(D122=0,C122=0),X116,IF(AND(D122&gt;0,C122=0),V116,IF(AND(D122&gt;0,C122&gt;0,V116=0),0,IF(AND(W116&lt;&gt;0,W116&lt;V116),W116,V116))))))</f>
        <v>0</v>
      </c>
      <c r="AA116" t="s">
        <v>68</v>
      </c>
      <c r="AB116" t="s">
        <v>176</v>
      </c>
      <c r="AC116"/>
      <c r="AD116" t="s">
        <v>160</v>
      </c>
      <c r="AE116" t="s">
        <v>160</v>
      </c>
      <c r="AF116" t="s">
        <v>168</v>
      </c>
      <c r="AG116" s="181" t="s">
        <v>161</v>
      </c>
      <c r="AH116" s="184" t="str">
        <f>IF(NOT(ISERROR(MATCH("Selvfinansieret",B108,0))),"",IF(NOT(ISERROR(MATCH(B108,{"ABER"},0))),AE116,IF(NOT(ISERROR(MATCH(B108,{"GBER"},0))),AF116,IF(NOT(ISERROR(MATCH(B108,{"FIBER"},0))),AG116,IF(NOT(ISERROR(MATCH(B108,{"Ej statsstøtte"},0))),AD116,"")))))</f>
        <v/>
      </c>
      <c r="AI116" s="183" t="s">
        <v>186</v>
      </c>
    </row>
    <row r="117" spans="1:41" ht="17.25" customHeight="1">
      <c r="A117" s="5" t="s">
        <v>14</v>
      </c>
      <c r="B117" s="196">
        <f t="shared" si="11"/>
        <v>0</v>
      </c>
      <c r="C117" s="196">
        <f t="shared" si="10"/>
        <v>0</v>
      </c>
      <c r="D117" s="196"/>
      <c r="E117" s="215"/>
      <c r="F117" s="95"/>
      <c r="G117" s="286"/>
      <c r="H117" s="287"/>
      <c r="I117" s="287"/>
      <c r="J117" s="287"/>
      <c r="K117" s="287"/>
      <c r="L117" s="287"/>
      <c r="M117" s="287"/>
      <c r="N117" s="287"/>
      <c r="O117" s="288"/>
      <c r="P117" s="190"/>
      <c r="Q117" s="78"/>
      <c r="R117" s="82"/>
      <c r="S117" s="43"/>
      <c r="T117" s="41"/>
      <c r="U117" s="41" t="e">
        <f>((F110-((E121*F110+C122+D122)-E121)/E121))*E117</f>
        <v>#VALUE!</v>
      </c>
      <c r="V117" t="e">
        <f>H111*E117</f>
        <v>#VALUE!</v>
      </c>
      <c r="W117" s="5">
        <f>IFERROR(IF(E117=0,0,E117*H110),0)</f>
        <v>0</v>
      </c>
      <c r="X117" s="184">
        <f>IF(E117=0,0,E117*F109)</f>
        <v>0</v>
      </c>
      <c r="Y117" s="184">
        <f>IF(NOT(ISERROR(MATCH("Selvfinansieret",B113,0))),0,IF(OR(NOT(ISERROR(MATCH("Ej statsstøtte",B113,0))),NOT(ISERROR(MATCH(B113,AI123:AI125,0)))),E117,IF(AND(D122=0,C122=0),X117,IF(AND(D122&gt;0,C122=0),V117,IF(AND(D122&gt;0,C122&gt;0,V117=0),0,IF(AND(W117&lt;&gt;0,W117&lt;V117),W117,V117))))))</f>
        <v>0</v>
      </c>
      <c r="Z117" s="184"/>
      <c r="AA117" t="s">
        <v>181</v>
      </c>
      <c r="AB117"/>
      <c r="AC117"/>
      <c r="AD117" t="s">
        <v>161</v>
      </c>
      <c r="AE117" t="s">
        <v>161</v>
      </c>
      <c r="AF117" t="s">
        <v>169</v>
      </c>
      <c r="AG117" s="241" t="s">
        <v>187</v>
      </c>
      <c r="AH117" s="184" t="str">
        <f>IF(NOT(ISERROR(MATCH("Selvfinansieret",B108,0))),"",IF(NOT(ISERROR(MATCH(B108,{"ABER"},0))),AE117,IF(NOT(ISERROR(MATCH(B108,{"GBER"},0))),AF117,IF(NOT(ISERROR(MATCH(B108,{"FIBER"},0))),AG117,IF(NOT(ISERROR(MATCH(B108,{"Ej statsstøtte"},0))),AD117,"")))))</f>
        <v/>
      </c>
      <c r="AI117" s="183" t="s">
        <v>166</v>
      </c>
    </row>
    <row r="118" spans="1:41" ht="15.75" thickBot="1">
      <c r="A118" s="26" t="s">
        <v>83</v>
      </c>
      <c r="B118" s="196">
        <f t="shared" si="11"/>
        <v>0</v>
      </c>
      <c r="C118" s="196">
        <f t="shared" si="10"/>
        <v>0</v>
      </c>
      <c r="D118" s="196"/>
      <c r="E118" s="216"/>
      <c r="F118" s="95"/>
      <c r="G118" s="287"/>
      <c r="H118" s="287"/>
      <c r="I118" s="287"/>
      <c r="J118" s="287"/>
      <c r="K118" s="287"/>
      <c r="L118" s="287"/>
      <c r="M118" s="287"/>
      <c r="N118" s="287"/>
      <c r="O118" s="288"/>
      <c r="P118" s="190"/>
      <c r="Q118" s="78"/>
      <c r="R118" s="82"/>
      <c r="S118" s="43"/>
      <c r="T118" s="41"/>
      <c r="U118" s="41" t="e">
        <f>((F110-((E121*F110+C122+D122)-E121)/E121))*E118</f>
        <v>#VALUE!</v>
      </c>
      <c r="V118" t="e">
        <f>H111*E118</f>
        <v>#VALUE!</v>
      </c>
      <c r="W118" s="5">
        <f>IFERROR(IF(E118=0,0,E118*H110),0)</f>
        <v>0</v>
      </c>
      <c r="X118" s="184">
        <f>IF(E118=0,0,E118*F109)</f>
        <v>0</v>
      </c>
      <c r="Y118" s="184">
        <f>IF(NOT(ISERROR(MATCH("Selvfinansieret",B114,0))),0,IF(OR(NOT(ISERROR(MATCH("Ej statsstøtte",B114,0))),NOT(ISERROR(MATCH(B114,AI124:AI126,0)))),E118,IF(AND(D122=0,C122=0),X118,IF(AND(D122&gt;0,C122=0),V118,IF(AND(D122&gt;0,C122&gt;0,V118=0),0,IF(AND(W118&lt;&gt;0,W118&lt;V118),W118,V118))))))</f>
        <v>0</v>
      </c>
      <c r="Z118" s="184"/>
      <c r="AA118" t="s">
        <v>87</v>
      </c>
      <c r="AB118"/>
      <c r="AC118"/>
      <c r="AD118" t="s">
        <v>162</v>
      </c>
      <c r="AE118" t="s">
        <v>162</v>
      </c>
      <c r="AF118" t="s">
        <v>170</v>
      </c>
      <c r="AG118" s="84" t="str">
        <f>""</f>
        <v/>
      </c>
      <c r="AH118" s="184" t="str">
        <f>IF(NOT(ISERROR(MATCH("Selvfinansieret",B108,0))),"",IF(NOT(ISERROR(MATCH(B108,{"ABER"},0))),AE118,IF(NOT(ISERROR(MATCH(B108,{"GBER"},0))),AF118,IF(NOT(ISERROR(MATCH(B108,{"FIBER"},0))),AG118,IF(NOT(ISERROR(MATCH(B108,{"Ej statsstøtte"},0))),AD118,"")))))</f>
        <v/>
      </c>
      <c r="AI118" s="83" t="s">
        <v>126</v>
      </c>
    </row>
    <row r="119" spans="1:41" ht="15">
      <c r="A119" s="98" t="s">
        <v>31</v>
      </c>
      <c r="B119" s="200">
        <f>SUM(B112+B113+B114+B115-B116-B117+B118)</f>
        <v>0</v>
      </c>
      <c r="C119" s="197">
        <f>SUM(C112+C113+C114+C115-C116-C117+C118)</f>
        <v>0</v>
      </c>
      <c r="D119" s="197"/>
      <c r="E119" s="200">
        <f>SUM(B119:C119)</f>
        <v>0</v>
      </c>
      <c r="F119" s="97"/>
      <c r="G119" s="286"/>
      <c r="H119" s="287"/>
      <c r="I119" s="287"/>
      <c r="J119" s="287"/>
      <c r="K119" s="287"/>
      <c r="L119" s="287"/>
      <c r="M119" s="287"/>
      <c r="N119" s="287"/>
      <c r="O119" s="288"/>
      <c r="P119" s="44"/>
      <c r="R119"/>
      <c r="S119"/>
      <c r="T119"/>
      <c r="U119" s="41" t="e">
        <f>((F110-((E121*F110+C122+D122)-E121)/E121))*E119</f>
        <v>#VALUE!</v>
      </c>
      <c r="V119" t="e">
        <f>H111*E119</f>
        <v>#VALUE!</v>
      </c>
      <c r="W119" s="5">
        <f>IFERROR(IF(E119=0,0,E119*H110),0)</f>
        <v>0</v>
      </c>
      <c r="X119" s="184">
        <f>IF(E119=0,0,E119*F109)</f>
        <v>0</v>
      </c>
      <c r="Y119" s="184">
        <f>IF(NOT(ISERROR(MATCH("Selvfinansieret",B115,0))),0,IF(OR(NOT(ISERROR(MATCH("Ej statsstøtte",B115,0))),NOT(ISERROR(MATCH(B115,AI125:AI127,0)))),E119,IF(AND(D122=0,C122=0),X119,IF(AND(D122&gt;0,C122=0),V119,IF(AND(D122&gt;0,C122&gt;0,V119=0),0,IF(AND(W119&lt;&gt;0,W119&lt;V119),W119,V119))))))</f>
        <v>0</v>
      </c>
      <c r="Z119" s="184"/>
      <c r="AA119" t="s">
        <v>209</v>
      </c>
      <c r="AB119"/>
      <c r="AC119"/>
      <c r="AD119" t="s">
        <v>172</v>
      </c>
      <c r="AE119" t="s">
        <v>163</v>
      </c>
      <c r="AF119" t="s">
        <v>171</v>
      </c>
      <c r="AG119" s="84" t="str">
        <f>""</f>
        <v/>
      </c>
      <c r="AH119" s="184" t="str">
        <f>IF(NOT(ISERROR(MATCH("Selvfinansieret",B108,0))),"",IF(NOT(ISERROR(MATCH(B108,{"ABER"},0))),AE119,IF(NOT(ISERROR(MATCH(B108,{"GBER"},0))),AF119,IF(NOT(ISERROR(MATCH(B108,{"FIBER"},0))),AG119,IF(NOT(ISERROR(MATCH(B108,{"Ej statsstøtte"},0))),AD119,"")))))</f>
        <v/>
      </c>
      <c r="AI119" s="83" t="s">
        <v>127</v>
      </c>
    </row>
    <row r="120" spans="1:41" ht="15.75" thickBot="1">
      <c r="A120" s="33" t="s">
        <v>1</v>
      </c>
      <c r="B120" s="198">
        <f>IFERROR(IF(E120=0,0,Y120),0)</f>
        <v>0</v>
      </c>
      <c r="C120" s="196">
        <f>IFERROR(E120-B120,0)</f>
        <v>0</v>
      </c>
      <c r="D120" s="196"/>
      <c r="E120" s="216"/>
      <c r="F120" s="96"/>
      <c r="G120" s="286"/>
      <c r="H120" s="287"/>
      <c r="I120" s="287"/>
      <c r="J120" s="287"/>
      <c r="K120" s="287"/>
      <c r="L120" s="287"/>
      <c r="M120" s="287"/>
      <c r="N120" s="287"/>
      <c r="O120" s="288"/>
      <c r="P120" s="190"/>
      <c r="R120"/>
      <c r="S120"/>
      <c r="T120"/>
      <c r="U120" s="41" t="e">
        <f>((F110-((E121*F110+C122+D122)-E121)/E121))*E120</f>
        <v>#VALUE!</v>
      </c>
      <c r="V120" t="e">
        <f>H111*E120</f>
        <v>#VALUE!</v>
      </c>
      <c r="W120" s="5">
        <f>IFERROR(IF(E120=0,0,E120*H110),0)</f>
        <v>0</v>
      </c>
      <c r="X120" s="184">
        <f>IF(E120=0,0,E120*F109)</f>
        <v>0</v>
      </c>
      <c r="Y120" s="184">
        <f>IF(NOT(ISERROR(MATCH("Selvfinansieret",B116,0))),0,IF(OR(NOT(ISERROR(MATCH("Ej statsstøtte",B116,0))),NOT(ISERROR(MATCH(B116,AI126:AI128,0)))),E120,IF(AND(D122=0,C122=0),X120,IF(AND(D122&gt;0,C122=0),V120,IF(AND(D122&gt;0,C122&gt;0,V120=0),0,IF(AND(W120&lt;&gt;0,W120&lt;V120),W120,V120))))))</f>
        <v>0</v>
      </c>
      <c r="Z120" s="184"/>
      <c r="AA120" s="40"/>
      <c r="AB120" s="41"/>
      <c r="AC120"/>
      <c r="AD120" t="s">
        <v>163</v>
      </c>
      <c r="AE120" t="s">
        <v>164</v>
      </c>
      <c r="AF120" t="s">
        <v>172</v>
      </c>
      <c r="AG120" s="84" t="str">
        <f>""</f>
        <v/>
      </c>
      <c r="AH120" s="184" t="str">
        <f>IF(NOT(ISERROR(MATCH("Selvfinansieret",B108,0))),"",IF(NOT(ISERROR(MATCH(B108,{"ABER"},0))),AE120,IF(NOT(ISERROR(MATCH(B108,{"GBER"},0))),AF120,IF(NOT(ISERROR(MATCH(B108,{"FIBER"},0))),AG120,IF(NOT(ISERROR(MATCH(B108,{"Ej statsstøtte"},0))),AD120,"")))))</f>
        <v/>
      </c>
      <c r="AI120" s="83" t="s">
        <v>128</v>
      </c>
    </row>
    <row r="121" spans="1:41" ht="15.75" thickBot="1">
      <c r="A121" s="167" t="s">
        <v>0</v>
      </c>
      <c r="B121" s="248">
        <f>IF(B119+B120&lt;=0,0,B119+B120)</f>
        <v>0</v>
      </c>
      <c r="C121" s="248">
        <f>IF(C119+C120-C122&lt;=0,0,C119+C120-C122)</f>
        <v>0</v>
      </c>
      <c r="D121" s="199"/>
      <c r="E121" s="201">
        <f>SUM(E112+E113+E114+E115-E116-E117+E118)+E120</f>
        <v>0</v>
      </c>
      <c r="F121" s="168"/>
      <c r="G121" s="289"/>
      <c r="H121" s="290"/>
      <c r="I121" s="290"/>
      <c r="J121" s="290"/>
      <c r="K121" s="290"/>
      <c r="L121" s="290"/>
      <c r="M121" s="290"/>
      <c r="N121" s="290"/>
      <c r="O121" s="291"/>
      <c r="P121" s="44"/>
      <c r="R121"/>
      <c r="S121"/>
      <c r="T121"/>
      <c r="U121" s="41" t="e">
        <f>((F110-((E121*F110+C122+D122)-E121)/E121))*E121</f>
        <v>#VALUE!</v>
      </c>
      <c r="V121" t="e">
        <f>H111*E121</f>
        <v>#VALUE!</v>
      </c>
      <c r="W121" s="5">
        <f>IFERROR(IF(E121=0,0,E121*H110),0)</f>
        <v>0</v>
      </c>
      <c r="Y121" s="184">
        <f>IF(NOT(ISERROR(MATCH("Selvfinansieret",B117,0))),0,IF(OR(NOT(ISERROR(MATCH("Ej statsstøtte",B117,0))),NOT(ISERROR(MATCH(B117,AI127:AI129,0)))),E121,IF(AND(D122=0,C122=0),X121,IF(AND(D122&gt;0,C122=0),V121,IF(AND(D122&gt;0,C122&gt;0,V121=0),0,IF(AND(W121&lt;&gt;0,W121&lt;V121),W121,V121))))))</f>
        <v>0</v>
      </c>
      <c r="Z121" s="184"/>
      <c r="AA121" s="182"/>
      <c r="AB121" s="182"/>
      <c r="AC121"/>
      <c r="AD121" t="s">
        <v>164</v>
      </c>
      <c r="AE121" s="84" t="str">
        <f>""</f>
        <v/>
      </c>
      <c r="AF121" t="s">
        <v>161</v>
      </c>
      <c r="AG121" s="84" t="str">
        <f>""</f>
        <v/>
      </c>
      <c r="AH121" s="184" t="str">
        <f>IF(NOT(ISERROR(MATCH("Selvfinansieret",B108,0))),"",IF(NOT(ISERROR(MATCH(B108,{"ABER"},0))),AE121,IF(NOT(ISERROR(MATCH(B108,{"GBER"},0))),AF121,IF(NOT(ISERROR(MATCH(B108,{"FIBER"},0))),AG121,IF(NOT(ISERROR(MATCH(B108,{"Ej statsstøtte"},0))),AD121,"")))))</f>
        <v/>
      </c>
      <c r="AI121" s="41" t="s">
        <v>185</v>
      </c>
    </row>
    <row r="122" spans="1:41" ht="15">
      <c r="A122" s="169" t="s">
        <v>151</v>
      </c>
      <c r="B122" s="247">
        <f>B121</f>
        <v>0</v>
      </c>
      <c r="C122" s="243"/>
      <c r="D122" s="243"/>
      <c r="E122" s="247">
        <f>SUM(B112+B113+B114+B115-B116-B117+B118)</f>
        <v>0</v>
      </c>
      <c r="F122" s="187"/>
      <c r="G122" s="166"/>
      <c r="H122" s="166"/>
      <c r="I122" s="166"/>
      <c r="J122" s="166"/>
      <c r="K122" s="166"/>
      <c r="L122" s="166"/>
      <c r="M122" s="166"/>
      <c r="N122" s="166"/>
      <c r="O122" s="166"/>
      <c r="P122" s="44"/>
      <c r="R122"/>
      <c r="S122"/>
      <c r="T122"/>
      <c r="U122"/>
      <c r="W122"/>
      <c r="Y122" s="184"/>
      <c r="Z122" s="184"/>
      <c r="AA122" s="78"/>
      <c r="AB122" s="183"/>
      <c r="AC122" s="41"/>
      <c r="AD122" t="s">
        <v>174</v>
      </c>
      <c r="AE122" s="5" t="str">
        <f>""</f>
        <v/>
      </c>
      <c r="AF122" s="84" t="s">
        <v>173</v>
      </c>
      <c r="AG122" s="84" t="str">
        <f>""</f>
        <v/>
      </c>
      <c r="AH122" s="184" t="str">
        <f>IF(NOT(ISERROR(MATCH("Selvfinansieret",B108,0))),"",IF(NOT(ISERROR(MATCH(B108,{"ABER"},0))),AE122,IF(NOT(ISERROR(MATCH(B108,{"GBER"},0))),AF122,IF(NOT(ISERROR(MATCH(B108,{"FIBER"},0))),AG122,IF(NOT(ISERROR(MATCH(B108,{"Ej statsstøtte"},0))),AD122,"")))))</f>
        <v/>
      </c>
      <c r="AI122" t="s">
        <v>212</v>
      </c>
      <c r="AK122" s="24"/>
      <c r="AL122" s="24"/>
      <c r="AM122" s="24"/>
      <c r="AN122" s="24"/>
      <c r="AO122" s="24"/>
    </row>
    <row r="123" spans="1:41" ht="15">
      <c r="A123" s="209"/>
      <c r="B123" s="210"/>
      <c r="C123" s="210"/>
      <c r="D123" s="210"/>
      <c r="E123" s="203"/>
      <c r="F123" s="165"/>
      <c r="G123" s="166"/>
      <c r="H123" s="166"/>
      <c r="I123" s="166"/>
      <c r="J123" s="166"/>
      <c r="K123" s="166"/>
      <c r="L123" s="166"/>
      <c r="M123" s="166"/>
      <c r="N123" s="166"/>
      <c r="O123" s="166"/>
      <c r="P123" s="44"/>
      <c r="R123"/>
      <c r="S123"/>
      <c r="T123"/>
      <c r="U123"/>
      <c r="W123"/>
      <c r="Y123" s="184"/>
      <c r="Z123" s="184"/>
      <c r="AA123" s="184"/>
      <c r="AB123" s="24"/>
      <c r="AC123" s="24"/>
      <c r="AD123" t="s">
        <v>187</v>
      </c>
      <c r="AE123" s="24" t="str">
        <f>""</f>
        <v/>
      </c>
      <c r="AF123" s="24" t="str">
        <f>""</f>
        <v/>
      </c>
      <c r="AG123" s="84" t="str">
        <f>""</f>
        <v/>
      </c>
      <c r="AH123" s="184" t="str">
        <f>IF(NOT(ISERROR(MATCH("Selvfinansieret",B108,0))),"",IF(NOT(ISERROR(MATCH(B108,{"ABER"},0))),AE123,IF(NOT(ISERROR(MATCH(B108,{"GBER"},0))),AF123,IF(NOT(ISERROR(MATCH(B108,{"FIBER"},0))),AG123,IF(NOT(ISERROR(MATCH(B108,{"Ej statsstøtte"},0))),AD123,"")))))</f>
        <v/>
      </c>
      <c r="AI123" s="24"/>
      <c r="AJ123" s="24"/>
      <c r="AK123" s="24"/>
      <c r="AL123" s="24"/>
      <c r="AM123" s="24"/>
      <c r="AN123" s="24"/>
      <c r="AO123" s="24"/>
    </row>
    <row r="124" spans="1:41" ht="15">
      <c r="A124" s="163"/>
      <c r="B124" s="164"/>
      <c r="C124" s="164"/>
      <c r="D124" s="164"/>
      <c r="E124" s="192" t="s">
        <v>183</v>
      </c>
      <c r="F124" s="193" t="str">
        <f>F109</f>
        <v/>
      </c>
      <c r="G124" s="165"/>
      <c r="H124" s="166"/>
      <c r="I124" s="166"/>
      <c r="J124" s="166"/>
      <c r="K124" s="166"/>
      <c r="L124" s="166"/>
      <c r="M124" s="166"/>
      <c r="N124" s="166"/>
      <c r="O124" s="166"/>
      <c r="P124" s="166"/>
      <c r="Q124" s="44"/>
      <c r="R124"/>
      <c r="S124"/>
      <c r="T124"/>
      <c r="U124"/>
      <c r="W124"/>
      <c r="Y124"/>
      <c r="Z124" s="184"/>
      <c r="AD124" s="24"/>
      <c r="AE124" s="24"/>
      <c r="AF124" s="24"/>
      <c r="AG124" s="24"/>
      <c r="AH124" s="24"/>
      <c r="AI124" s="24"/>
      <c r="AJ124" s="24"/>
      <c r="AK124" s="24"/>
      <c r="AL124" s="24"/>
      <c r="AM124" s="24"/>
      <c r="AN124" s="24"/>
      <c r="AO124" s="24"/>
    </row>
    <row r="125" spans="1:41" ht="30">
      <c r="A125" s="163"/>
      <c r="B125" s="164"/>
      <c r="C125" s="164"/>
      <c r="D125" s="164"/>
      <c r="E125" s="244" t="s">
        <v>215</v>
      </c>
      <c r="F125" s="193" t="str">
        <f>IFERROR(B121/E121,"")</f>
        <v/>
      </c>
      <c r="G125" s="165"/>
      <c r="H125" s="166"/>
      <c r="I125" s="166"/>
      <c r="J125" s="166"/>
      <c r="K125" s="166"/>
      <c r="L125" s="166"/>
      <c r="M125" s="166"/>
      <c r="N125" s="166"/>
      <c r="O125" s="166"/>
      <c r="P125" s="166"/>
      <c r="Q125" s="44"/>
      <c r="R125"/>
      <c r="S125"/>
      <c r="T125"/>
      <c r="U125"/>
      <c r="W125"/>
      <c r="Y125"/>
      <c r="Z125" s="184"/>
      <c r="AD125" s="24"/>
      <c r="AE125" s="24"/>
      <c r="AF125" s="24"/>
      <c r="AG125" s="24"/>
      <c r="AH125" s="24"/>
      <c r="AI125" s="24"/>
      <c r="AJ125" s="24"/>
      <c r="AK125" s="24"/>
      <c r="AL125" s="24"/>
      <c r="AM125" s="24"/>
      <c r="AN125" s="24"/>
      <c r="AO125" s="24"/>
    </row>
    <row r="126" spans="1:41" ht="15">
      <c r="A126" s="34"/>
      <c r="B126" s="35"/>
      <c r="C126" s="35"/>
      <c r="D126" s="35"/>
      <c r="E126" s="36" t="s">
        <v>69</v>
      </c>
      <c r="F126" s="99">
        <f>IF(NOT(ISERROR(MATCH("Ej statsstøtte",B108,0))),0,IFERROR(E120/E119,0))</f>
        <v>0</v>
      </c>
      <c r="G126" s="242"/>
      <c r="H126" s="4"/>
      <c r="I126" s="4"/>
      <c r="J126" s="4"/>
      <c r="K126" s="4"/>
      <c r="L126" s="4"/>
      <c r="M126" s="4"/>
      <c r="N126" s="4"/>
      <c r="O126" s="4"/>
      <c r="P126" s="4"/>
      <c r="R126"/>
      <c r="S126"/>
      <c r="T126"/>
      <c r="U126"/>
      <c r="W126"/>
      <c r="Y126"/>
    </row>
    <row r="127" spans="1:41" ht="15">
      <c r="A127" s="74" t="s">
        <v>79</v>
      </c>
      <c r="B127" s="75">
        <f>IFERROR(E121/$E$15,0)</f>
        <v>0</v>
      </c>
      <c r="C127" s="35"/>
      <c r="D127" s="35"/>
      <c r="E127" s="50" t="s">
        <v>70</v>
      </c>
      <c r="F127" s="99">
        <f>IFERROR(E120/E112,0)</f>
        <v>0</v>
      </c>
      <c r="H127" s="4"/>
      <c r="I127" s="4"/>
      <c r="J127" s="4"/>
      <c r="K127" s="4"/>
      <c r="L127" s="4"/>
      <c r="M127" s="4"/>
      <c r="N127" s="4"/>
      <c r="O127" s="4"/>
      <c r="P127" s="4"/>
      <c r="R127"/>
      <c r="S127"/>
      <c r="T127"/>
      <c r="U127"/>
      <c r="W127"/>
      <c r="Y127"/>
    </row>
    <row r="128" spans="1:41" ht="15">
      <c r="A128" s="73"/>
      <c r="B128" s="76"/>
      <c r="E128" s="50"/>
      <c r="H128" s="4"/>
      <c r="I128" s="4"/>
      <c r="J128" s="4"/>
      <c r="K128" s="4"/>
      <c r="L128" s="4"/>
      <c r="M128" s="4"/>
      <c r="N128" s="4"/>
      <c r="O128" s="4"/>
      <c r="P128" s="4"/>
      <c r="R128"/>
      <c r="S128"/>
      <c r="T128"/>
      <c r="U128"/>
      <c r="W128"/>
      <c r="Y128"/>
      <c r="AD128"/>
    </row>
    <row r="129" spans="1:41" ht="15">
      <c r="A129" s="29" t="s">
        <v>34</v>
      </c>
      <c r="B129" s="1"/>
      <c r="C129" s="206" t="s">
        <v>52</v>
      </c>
      <c r="D129" s="206"/>
      <c r="E129" s="30" t="s">
        <v>37</v>
      </c>
      <c r="F129" s="204"/>
      <c r="G129" s="184"/>
      <c r="H129" s="205"/>
      <c r="I129" s="207"/>
      <c r="J129" s="184"/>
      <c r="K129" s="184"/>
      <c r="L129" s="184"/>
      <c r="M129" s="184"/>
      <c r="R129" s="48"/>
      <c r="S129" s="79"/>
      <c r="T129" s="183"/>
      <c r="W129" s="5"/>
      <c r="X129" s="83"/>
      <c r="AA129" s="184" t="str">
        <f>IF(NOT(ISERROR(MATCH("Selvfinansieret",B130,0))),"",IF(NOT(ISERROR(MATCH(B130,{"ABER"},0))),IF(X129=0,"",X129),IF(NOT(ISERROR(MATCH(B130,{"GEBER"},0))),IF(AG144=0,"",AG144),IF(NOT(ISERROR(MATCH(B130,{"FIBER"},0))),IF(Z129=0,"",Z129),""))))</f>
        <v/>
      </c>
      <c r="AF129" s="184"/>
    </row>
    <row r="130" spans="1:41" ht="15">
      <c r="A130" s="29" t="s">
        <v>207</v>
      </c>
      <c r="B130" s="31"/>
      <c r="C130" s="206"/>
      <c r="D130" s="206"/>
      <c r="E130" s="30" t="s">
        <v>177</v>
      </c>
      <c r="F130" s="31" t="str">
        <f>IF(ISBLANK($F$19),"Projektform skal vælges ved hovedansøger",$F$19)</f>
        <v>Samarbejde</v>
      </c>
      <c r="G130" s="184"/>
      <c r="H130" s="205"/>
      <c r="I130" s="207"/>
      <c r="J130" s="184"/>
      <c r="K130" s="184"/>
      <c r="L130" s="184"/>
      <c r="M130" s="184"/>
      <c r="R130" s="48"/>
      <c r="S130" s="79"/>
      <c r="T130" s="83"/>
      <c r="W130" s="5"/>
      <c r="X130" s="83"/>
      <c r="Y130" s="84"/>
      <c r="AA130" s="184"/>
      <c r="AF130" s="184"/>
    </row>
    <row r="131" spans="1:41" ht="30">
      <c r="A131" s="30" t="s">
        <v>35</v>
      </c>
      <c r="B131" s="31"/>
      <c r="C131" s="30"/>
      <c r="D131" s="30"/>
      <c r="E131" s="217" t="s">
        <v>36</v>
      </c>
      <c r="F131" s="218" t="str">
        <f>IFERROR(IF(NOT(ISERROR(MATCH(B130,{"ABER"},0))),INDEX(ABER_Tilskudsprocent_liste[#All],MATCH(B131,ABER_Tilskudsprocent_liste[[#All],[Typer af projekter og aktiviteter/ virksomhedsstørrelse]],0),MATCH(AA133,ABER_Tilskudsprocent_liste[#Headers],0)),IF(NOT(ISERROR(MATCH(B130,{"GBER"},0))),INDEX(GEBER_Tilskudsprocent_liste[#All],MATCH(B131,GEBER_Tilskudsprocent_liste[[#All],[Typer af projekter og aktiviteter/ virksomhedsstørrelse]],0),MATCH(AA133,GEBER_Tilskudsprocent_liste[#Headers],0)),IF(NOT(ISERROR(MATCH(B130,{"FIBER"},0))),INDEX(FIBER_Tilskudsprocent_liste[#All],MATCH(B131,FIBER_Tilskudsprocent_liste[[#All],[Typer af projekter og aktiviteter/ virksomhedsstørrelse]],0),MATCH(AA133,FIBER_Tilskudsprocent_liste[#Headers],0)),""))),"")</f>
        <v/>
      </c>
      <c r="G131" s="217" t="s">
        <v>213</v>
      </c>
      <c r="H131" s="249" t="s">
        <v>218</v>
      </c>
      <c r="I131" s="250"/>
      <c r="J131" s="251" t="s">
        <v>221</v>
      </c>
      <c r="K131" s="251"/>
      <c r="L131" s="184"/>
      <c r="M131" s="184"/>
      <c r="R131" s="49"/>
      <c r="S131" s="80"/>
      <c r="T131" s="83"/>
      <c r="W131" s="5"/>
      <c r="X131" s="186"/>
      <c r="AB131" s="83"/>
      <c r="AF131" s="184"/>
    </row>
    <row r="132" spans="1:41" ht="15">
      <c r="A132" s="29"/>
      <c r="B132" s="30"/>
      <c r="C132" s="30"/>
      <c r="D132" s="30"/>
      <c r="E132" s="217"/>
      <c r="F132" s="255" t="str">
        <f>IFERROR(IF(NOT(ISERROR(MATCH(B130,{"ABER"},0))),INDEX(ABER_Tilskudsprocent_liste[#All],MATCH(B131,ABER_Tilskudsprocent_liste[[#All],[Typer af projekter og aktiviteter/ virksomhedsstørrelse]],0),MATCH(AA133,ABER_Tilskudsprocent_liste[#Headers],0)),IF(NOT(ISERROR(MATCH(B130,{"GBER"},0))),INDEX(GEBER_Tilskudsprocent_liste[#All],MATCH(B131,GEBER_Tilskudsprocent_liste[[#All],[Typer af projekter og aktiviteter/ virksomhedsstørrelse]],0),MATCH(AA133,GEBER_Tilskudsprocent_liste[#Headers],0)),IF(NOT(ISERROR(MATCH(B130,{"FIBER"},0))),INDEX(FIBER_Tilskudsprocent_liste[#All],MATCH(B131,FIBER_Tilskudsprocent_liste[[#All],[Typer af projekter og aktiviteter/ virksomhedsstørrelse]],0),MATCH(AA133,FIBER_Tilskudsprocent_liste[#Headers],0)),""))),"")</f>
        <v/>
      </c>
      <c r="G132" s="252"/>
      <c r="H132" s="251" t="str">
        <f>IFERROR(IF(E143*(1-F132)-C144&lt;0,F132-((E143*F132+C144)-E143)/E143,""),"")</f>
        <v/>
      </c>
      <c r="I132" s="251" t="str">
        <f>IFERROR(IF(D144&lt;&gt;0,IF(D144=E143,0,IF(C144&gt;0,(F132-D144/E143)-H132,"HA")),IF(E143*(1-F132)-C144&lt;0,((F132-((E143*F132+C144+D144)-E143)/E143)),"")),"")</f>
        <v/>
      </c>
      <c r="J132" s="253" t="e">
        <f>I132-H133</f>
        <v>#VALUE!</v>
      </c>
      <c r="K132" s="251"/>
      <c r="L132" s="184"/>
      <c r="M132" s="184"/>
      <c r="R132" s="49"/>
      <c r="S132" s="80"/>
      <c r="T132" s="83"/>
      <c r="U132" s="41" t="s">
        <v>220</v>
      </c>
      <c r="V132" t="s">
        <v>219</v>
      </c>
      <c r="W132" s="184" t="s">
        <v>217</v>
      </c>
      <c r="X132" s="184" t="s">
        <v>216</v>
      </c>
      <c r="Y132" s="184" t="s">
        <v>182</v>
      </c>
      <c r="AA132" s="42" t="s">
        <v>179</v>
      </c>
      <c r="AB132" s="46" t="s">
        <v>177</v>
      </c>
      <c r="AC132"/>
    </row>
    <row r="133" spans="1:41" ht="15.75" thickBot="1">
      <c r="A133" s="37"/>
      <c r="B133" s="27" t="s">
        <v>85</v>
      </c>
      <c r="C133" s="27" t="s">
        <v>208</v>
      </c>
      <c r="D133" s="27" t="s">
        <v>214</v>
      </c>
      <c r="E133" s="27" t="s">
        <v>0</v>
      </c>
      <c r="F133" s="28" t="s">
        <v>13</v>
      </c>
      <c r="G133" s="208"/>
      <c r="H133" s="254" t="e">
        <f>(F132-D144/E143)</f>
        <v>#VALUE!</v>
      </c>
      <c r="I133" s="252"/>
      <c r="J133" s="208"/>
      <c r="K133" s="252"/>
      <c r="L133" s="208"/>
      <c r="M133" s="208"/>
      <c r="N133" s="4"/>
      <c r="O133" s="4"/>
      <c r="P133" s="189"/>
      <c r="Q133" s="42"/>
      <c r="R133" s="81"/>
      <c r="S133" s="41"/>
      <c r="T133" s="41"/>
      <c r="U133"/>
      <c r="V133" s="5"/>
      <c r="W133" s="184"/>
      <c r="X133" s="184"/>
      <c r="Z133" s="83"/>
      <c r="AA133" s="40" t="str">
        <f>CONCATENATE(F129," - ",AB133)</f>
        <v xml:space="preserve"> - Samarbejde</v>
      </c>
      <c r="AB133" t="str">
        <f>F130</f>
        <v>Samarbejde</v>
      </c>
      <c r="AC133"/>
    </row>
    <row r="134" spans="1:41" ht="15">
      <c r="A134" s="5" t="s">
        <v>82</v>
      </c>
      <c r="B134" s="196">
        <f>IFERROR(IF(E134=0,0,Y134),0)</f>
        <v>0</v>
      </c>
      <c r="C134" s="196">
        <f t="shared" ref="C134:C140" si="12">IFERROR(E134-B134,0)</f>
        <v>0</v>
      </c>
      <c r="D134" s="196"/>
      <c r="E134" s="215"/>
      <c r="F134" s="32"/>
      <c r="G134" s="283"/>
      <c r="H134" s="284"/>
      <c r="I134" s="284"/>
      <c r="J134" s="284"/>
      <c r="K134" s="284"/>
      <c r="L134" s="284"/>
      <c r="M134" s="284"/>
      <c r="N134" s="284"/>
      <c r="O134" s="285"/>
      <c r="P134" s="190"/>
      <c r="Q134" s="45"/>
      <c r="R134" s="78"/>
      <c r="S134" s="41"/>
      <c r="T134" s="41"/>
      <c r="U134" s="41" t="e">
        <f>((F132-((E143*F132+C144)-E143)/E143))*E134</f>
        <v>#VALUE!</v>
      </c>
      <c r="V134" t="e">
        <f>H133*E134</f>
        <v>#VALUE!</v>
      </c>
      <c r="W134" s="5">
        <f>IFERROR(IF(E134=0,0,E134*H132),0)</f>
        <v>0</v>
      </c>
      <c r="X134" s="184">
        <f>IF(E134=0,0,E134*F131)</f>
        <v>0</v>
      </c>
      <c r="Y134" s="184">
        <f>IF(NOT(ISERROR(MATCH("Selvfinansieret",B130,0))),0,IF(OR(NOT(ISERROR(MATCH("Ej statsstøtte",B130,0))),NOT(ISERROR(MATCH(B130,AI140:AI142,0)))),E134,IF(AND(D144=0,C144=0),X134,IF(AND(D144&gt;0,C144=0),V134,IF(AND(D144&gt;0,C144&gt;0,V134=0),0,IF(AND(W134&lt;&gt;0,W134&lt;V134),W134,V134))))))</f>
        <v>0</v>
      </c>
      <c r="AA134" s="40"/>
      <c r="AB134" s="41"/>
      <c r="AC134"/>
      <c r="AE134" s="292" t="s">
        <v>178</v>
      </c>
      <c r="AF134" s="292"/>
      <c r="AG134" s="292"/>
    </row>
    <row r="135" spans="1:41" ht="15">
      <c r="A135" s="5" t="s">
        <v>3</v>
      </c>
      <c r="B135" s="196">
        <f t="shared" ref="B135:B140" si="13">IFERROR(IF(E135=0,0,Y135),0)</f>
        <v>0</v>
      </c>
      <c r="C135" s="196">
        <f t="shared" si="12"/>
        <v>0</v>
      </c>
      <c r="D135" s="196"/>
      <c r="E135" s="215"/>
      <c r="F135" s="95"/>
      <c r="G135" s="286"/>
      <c r="H135" s="287"/>
      <c r="I135" s="287"/>
      <c r="J135" s="287"/>
      <c r="K135" s="287"/>
      <c r="L135" s="287"/>
      <c r="M135" s="287"/>
      <c r="N135" s="287"/>
      <c r="O135" s="288"/>
      <c r="P135" s="190"/>
      <c r="Q135" s="78"/>
      <c r="R135" s="82"/>
      <c r="S135" s="43"/>
      <c r="T135" s="41"/>
      <c r="U135" s="41" t="e">
        <f>((F132-((E143*F132+C144+D144)-E143)/E143))*E135</f>
        <v>#VALUE!</v>
      </c>
      <c r="V135" t="e">
        <f>H133*E135</f>
        <v>#VALUE!</v>
      </c>
      <c r="W135" s="5">
        <f>IFERROR(IF(E135=0,0,E135*H132),0)</f>
        <v>0</v>
      </c>
      <c r="X135" s="184">
        <f>IF(E135=0,0,E135*F131)</f>
        <v>0</v>
      </c>
      <c r="Y135" s="184">
        <f>IF(NOT(ISERROR(MATCH("Selvfinansieret",B131,0))),0,IF(OR(NOT(ISERROR(MATCH("Ej statsstøtte",B131,0))),NOT(ISERROR(MATCH(B131,AI141:AI143,0)))),E135,IF(AND(D144=0,C144=0),X135,IF(AND(D144&gt;0,C144=0),V135,IF(AND(D144&gt;0,C144&gt;0,V135=0),0,IF(AND(W135&lt;&gt;0,W135&lt;V135),W135,V135))))))</f>
        <v>0</v>
      </c>
      <c r="AA135" s="40"/>
      <c r="AB135" s="41"/>
      <c r="AC135"/>
    </row>
    <row r="136" spans="1:41" ht="15">
      <c r="A136" s="5" t="s">
        <v>84</v>
      </c>
      <c r="B136" s="196">
        <f t="shared" si="13"/>
        <v>0</v>
      </c>
      <c r="C136" s="196">
        <f t="shared" si="12"/>
        <v>0</v>
      </c>
      <c r="D136" s="196"/>
      <c r="E136" s="215"/>
      <c r="F136" s="95"/>
      <c r="G136" s="286"/>
      <c r="H136" s="287"/>
      <c r="I136" s="287"/>
      <c r="J136" s="287"/>
      <c r="K136" s="287"/>
      <c r="L136" s="287"/>
      <c r="M136" s="287"/>
      <c r="N136" s="287"/>
      <c r="O136" s="288"/>
      <c r="P136" s="190"/>
      <c r="Q136" s="78"/>
      <c r="R136" s="82"/>
      <c r="S136" s="43"/>
      <c r="T136" s="41"/>
      <c r="U136" s="41" t="e">
        <f>((F132-((E143*F132+C144+D144)-E143)/E143))*E136</f>
        <v>#VALUE!</v>
      </c>
      <c r="V136" t="e">
        <f>H133*E136</f>
        <v>#VALUE!</v>
      </c>
      <c r="W136" s="5">
        <f>IFERROR(IF(E136=0,0,E136*H132),0)</f>
        <v>0</v>
      </c>
      <c r="X136" s="184">
        <f>IF(E136=0,0,E136*F131)</f>
        <v>0</v>
      </c>
      <c r="Y136" s="184">
        <f>IF(NOT(ISERROR(MATCH("Selvfinansieret",B132,0))),0,IF(OR(NOT(ISERROR(MATCH("Ej statsstøtte",B132,0))),NOT(ISERROR(MATCH(B132,AI142:AI144,0)))),E136,IF(AND(D144=0,C144=0),X136,IF(AND(D144&gt;0,C144=0),V136,IF(AND(D144&gt;0,C144&gt;0,V136=0),0,IF(AND(W136&lt;&gt;0,W136&lt;V136),W136,V136))))))</f>
        <v>0</v>
      </c>
      <c r="AA136" s="40"/>
      <c r="AB136" s="41"/>
      <c r="AC136"/>
      <c r="AD136" s="50" t="s">
        <v>210</v>
      </c>
      <c r="AE136" s="50" t="s">
        <v>165</v>
      </c>
      <c r="AF136" s="50" t="s">
        <v>186</v>
      </c>
      <c r="AG136" s="50" t="s">
        <v>166</v>
      </c>
      <c r="AH136" s="50" t="s">
        <v>184</v>
      </c>
      <c r="AI136" s="50" t="s">
        <v>188</v>
      </c>
      <c r="AJ136" s="50" t="s">
        <v>211</v>
      </c>
    </row>
    <row r="137" spans="1:41" ht="15">
      <c r="A137" s="5" t="s">
        <v>46</v>
      </c>
      <c r="B137" s="196">
        <f t="shared" si="13"/>
        <v>0</v>
      </c>
      <c r="C137" s="196">
        <f t="shared" si="12"/>
        <v>0</v>
      </c>
      <c r="D137" s="196"/>
      <c r="E137" s="215"/>
      <c r="F137" s="95"/>
      <c r="G137" s="286"/>
      <c r="H137" s="287"/>
      <c r="I137" s="287"/>
      <c r="J137" s="287"/>
      <c r="K137" s="287"/>
      <c r="L137" s="287"/>
      <c r="M137" s="287"/>
      <c r="N137" s="287"/>
      <c r="O137" s="288"/>
      <c r="P137" s="191"/>
      <c r="Q137" s="78"/>
      <c r="R137" s="82"/>
      <c r="S137" s="43"/>
      <c r="T137" s="41"/>
      <c r="U137" s="41" t="e">
        <f>((F132-((E143*F132+C144+D144)-E143)/E143))*E137</f>
        <v>#VALUE!</v>
      </c>
      <c r="V137" t="e">
        <f>H133*E137</f>
        <v>#VALUE!</v>
      </c>
      <c r="W137" s="5">
        <f>IFERROR(IF(E137=0,0,E137*H132),0)</f>
        <v>0</v>
      </c>
      <c r="X137" s="184">
        <f>IF(E137=0,0,E137*F131)</f>
        <v>0</v>
      </c>
      <c r="Y137" s="184">
        <f>IF(NOT(ISERROR(MATCH("Selvfinansieret",B133,0))),0,IF(OR(NOT(ISERROR(MATCH("Ej statsstøtte",B133,0))),NOT(ISERROR(MATCH(B133,AI143:AI145,0)))),E137,IF(AND(D144=0,C144=0),X137,IF(AND(D144&gt;0,C144=0),V137,IF(AND(D144&gt;0,C144&gt;0,V137=0),0,IF(AND(W137&lt;&gt;0,W137&lt;V137),W137,V137))))))</f>
        <v>0</v>
      </c>
      <c r="AA137" t="s">
        <v>180</v>
      </c>
      <c r="AB137" t="s">
        <v>175</v>
      </c>
      <c r="AC137"/>
      <c r="AD137" t="s">
        <v>159</v>
      </c>
      <c r="AE137" t="s">
        <v>159</v>
      </c>
      <c r="AF137" t="s">
        <v>167</v>
      </c>
      <c r="AG137" s="181" t="s">
        <v>174</v>
      </c>
      <c r="AH137" s="184" t="str">
        <f>IF(NOT(ISERROR(MATCH("Selvfinansieret",B130,0))),"",IF(NOT(ISERROR(MATCH(B130,{"ABER"},0))),AE137,IF(NOT(ISERROR(MATCH(B130,{"GBER"},0))),AF137,IF(NOT(ISERROR(MATCH(B130,{"FIBER"},0))),AG137,IF(NOT(ISERROR(MATCH(B130,{"Ej statsstøtte"},0))),AD137,"")))))</f>
        <v/>
      </c>
      <c r="AI137" s="182" t="s">
        <v>165</v>
      </c>
    </row>
    <row r="138" spans="1:41" ht="15">
      <c r="A138" s="5" t="s">
        <v>2</v>
      </c>
      <c r="B138" s="196">
        <f t="shared" si="13"/>
        <v>0</v>
      </c>
      <c r="C138" s="196">
        <f t="shared" si="12"/>
        <v>0</v>
      </c>
      <c r="D138" s="196"/>
      <c r="E138" s="215"/>
      <c r="F138" s="95"/>
      <c r="G138" s="286"/>
      <c r="H138" s="287"/>
      <c r="I138" s="287"/>
      <c r="J138" s="287"/>
      <c r="K138" s="287"/>
      <c r="L138" s="287"/>
      <c r="M138" s="287"/>
      <c r="N138" s="287"/>
      <c r="O138" s="288"/>
      <c r="P138" s="191"/>
      <c r="Q138" s="78"/>
      <c r="R138" s="82"/>
      <c r="S138" s="43"/>
      <c r="T138" s="41"/>
      <c r="U138" s="41" t="e">
        <f>((F132-((E143*F132+C144+D144)-E143)/E143))*E138</f>
        <v>#VALUE!</v>
      </c>
      <c r="V138" t="e">
        <f>H133*E138</f>
        <v>#VALUE!</v>
      </c>
      <c r="W138" s="5">
        <f>IFERROR(IF(E138=0,0,E138*H132),0)</f>
        <v>0</v>
      </c>
      <c r="X138" s="184">
        <f>IF(E138=0,0,E138*F131)</f>
        <v>0</v>
      </c>
      <c r="Y138" s="184">
        <f>IF(NOT(ISERROR(MATCH("Selvfinansieret",B134,0))),0,IF(OR(NOT(ISERROR(MATCH("Ej statsstøtte",B134,0))),NOT(ISERROR(MATCH(B134,AI144:AI146,0)))),E138,IF(AND(D144=0,C144=0),X138,IF(AND(D144&gt;0,C144=0),V138,IF(AND(D144&gt;0,C144&gt;0,V138=0),0,IF(AND(W138&lt;&gt;0,W138&lt;V138),W138,V138))))))</f>
        <v>0</v>
      </c>
      <c r="AA138" t="s">
        <v>68</v>
      </c>
      <c r="AB138" t="s">
        <v>176</v>
      </c>
      <c r="AC138"/>
      <c r="AD138" t="s">
        <v>160</v>
      </c>
      <c r="AE138" t="s">
        <v>160</v>
      </c>
      <c r="AF138" t="s">
        <v>168</v>
      </c>
      <c r="AG138" s="181" t="s">
        <v>161</v>
      </c>
      <c r="AH138" s="184" t="str">
        <f>IF(NOT(ISERROR(MATCH("Selvfinansieret",B130,0))),"",IF(NOT(ISERROR(MATCH(B130,{"ABER"},0))),AE138,IF(NOT(ISERROR(MATCH(B130,{"GBER"},0))),AF138,IF(NOT(ISERROR(MATCH(B130,{"FIBER"},0))),AG138,IF(NOT(ISERROR(MATCH(B130,{"Ej statsstøtte"},0))),AD138,"")))))</f>
        <v/>
      </c>
      <c r="AI138" s="183" t="s">
        <v>186</v>
      </c>
    </row>
    <row r="139" spans="1:41" ht="17.25" customHeight="1">
      <c r="A139" s="5" t="s">
        <v>14</v>
      </c>
      <c r="B139" s="196">
        <f t="shared" si="13"/>
        <v>0</v>
      </c>
      <c r="C139" s="196">
        <f t="shared" si="12"/>
        <v>0</v>
      </c>
      <c r="D139" s="196"/>
      <c r="E139" s="215"/>
      <c r="F139" s="95"/>
      <c r="G139" s="286"/>
      <c r="H139" s="287"/>
      <c r="I139" s="287"/>
      <c r="J139" s="287"/>
      <c r="K139" s="287"/>
      <c r="L139" s="287"/>
      <c r="M139" s="287"/>
      <c r="N139" s="287"/>
      <c r="O139" s="288"/>
      <c r="P139" s="190"/>
      <c r="Q139" s="78"/>
      <c r="R139" s="82"/>
      <c r="S139" s="43"/>
      <c r="T139" s="41"/>
      <c r="U139" s="41" t="e">
        <f>((F132-((E143*F132+C144+D144)-E143)/E143))*E139</f>
        <v>#VALUE!</v>
      </c>
      <c r="V139" t="e">
        <f>H133*E139</f>
        <v>#VALUE!</v>
      </c>
      <c r="W139" s="5">
        <f>IFERROR(IF(E139=0,0,E139*H132),0)</f>
        <v>0</v>
      </c>
      <c r="X139" s="184">
        <f>IF(E139=0,0,E139*F131)</f>
        <v>0</v>
      </c>
      <c r="Y139" s="184">
        <f>IF(NOT(ISERROR(MATCH("Selvfinansieret",B135,0))),0,IF(OR(NOT(ISERROR(MATCH("Ej statsstøtte",B135,0))),NOT(ISERROR(MATCH(B135,AI145:AI147,0)))),E139,IF(AND(D144=0,C144=0),X139,IF(AND(D144&gt;0,C144=0),V139,IF(AND(D144&gt;0,C144&gt;0,V139=0),0,IF(AND(W139&lt;&gt;0,W139&lt;V139),W139,V139))))))</f>
        <v>0</v>
      </c>
      <c r="Z139" s="184"/>
      <c r="AA139" t="s">
        <v>181</v>
      </c>
      <c r="AB139"/>
      <c r="AC139"/>
      <c r="AD139" t="s">
        <v>161</v>
      </c>
      <c r="AE139" t="s">
        <v>161</v>
      </c>
      <c r="AF139" t="s">
        <v>169</v>
      </c>
      <c r="AG139" s="241" t="s">
        <v>187</v>
      </c>
      <c r="AH139" s="184" t="str">
        <f>IF(NOT(ISERROR(MATCH("Selvfinansieret",B130,0))),"",IF(NOT(ISERROR(MATCH(B130,{"ABER"},0))),AE139,IF(NOT(ISERROR(MATCH(B130,{"GBER"},0))),AF139,IF(NOT(ISERROR(MATCH(B130,{"FIBER"},0))),AG139,IF(NOT(ISERROR(MATCH(B130,{"Ej statsstøtte"},0))),AD139,"")))))</f>
        <v/>
      </c>
      <c r="AI139" s="183" t="s">
        <v>166</v>
      </c>
    </row>
    <row r="140" spans="1:41" ht="15.75" thickBot="1">
      <c r="A140" s="26" t="s">
        <v>83</v>
      </c>
      <c r="B140" s="196">
        <f t="shared" si="13"/>
        <v>0</v>
      </c>
      <c r="C140" s="196">
        <f t="shared" si="12"/>
        <v>0</v>
      </c>
      <c r="D140" s="196"/>
      <c r="E140" s="216"/>
      <c r="F140" s="95"/>
      <c r="G140" s="287"/>
      <c r="H140" s="287"/>
      <c r="I140" s="287"/>
      <c r="J140" s="287"/>
      <c r="K140" s="287"/>
      <c r="L140" s="287"/>
      <c r="M140" s="287"/>
      <c r="N140" s="287"/>
      <c r="O140" s="288"/>
      <c r="P140" s="190"/>
      <c r="Q140" s="78"/>
      <c r="R140" s="82"/>
      <c r="S140" s="43"/>
      <c r="T140" s="41"/>
      <c r="U140" s="41" t="e">
        <f>((F132-((E143*F132+C144+D144)-E143)/E143))*E140</f>
        <v>#VALUE!</v>
      </c>
      <c r="V140" t="e">
        <f>H133*E140</f>
        <v>#VALUE!</v>
      </c>
      <c r="W140" s="5">
        <f>IFERROR(IF(E140=0,0,E140*H132),0)</f>
        <v>0</v>
      </c>
      <c r="X140" s="184">
        <f>IF(E140=0,0,E140*F131)</f>
        <v>0</v>
      </c>
      <c r="Y140" s="184">
        <f>IF(NOT(ISERROR(MATCH("Selvfinansieret",B136,0))),0,IF(OR(NOT(ISERROR(MATCH("Ej statsstøtte",B136,0))),NOT(ISERROR(MATCH(B136,AI146:AI148,0)))),E140,IF(AND(D144=0,C144=0),X140,IF(AND(D144&gt;0,C144=0),V140,IF(AND(D144&gt;0,C144&gt;0,V140=0),0,IF(AND(W140&lt;&gt;0,W140&lt;V140),W140,V140))))))</f>
        <v>0</v>
      </c>
      <c r="Z140" s="184"/>
      <c r="AA140" t="s">
        <v>87</v>
      </c>
      <c r="AB140"/>
      <c r="AC140"/>
      <c r="AD140" t="s">
        <v>162</v>
      </c>
      <c r="AE140" t="s">
        <v>162</v>
      </c>
      <c r="AF140" t="s">
        <v>170</v>
      </c>
      <c r="AG140" s="84" t="str">
        <f>""</f>
        <v/>
      </c>
      <c r="AH140" s="184" t="str">
        <f>IF(NOT(ISERROR(MATCH("Selvfinansieret",B130,0))),"",IF(NOT(ISERROR(MATCH(B130,{"ABER"},0))),AE140,IF(NOT(ISERROR(MATCH(B130,{"GBER"},0))),AF140,IF(NOT(ISERROR(MATCH(B130,{"FIBER"},0))),AG140,IF(NOT(ISERROR(MATCH(B130,{"Ej statsstøtte"},0))),AD140,"")))))</f>
        <v/>
      </c>
      <c r="AI140" s="83" t="s">
        <v>126</v>
      </c>
    </row>
    <row r="141" spans="1:41" ht="15">
      <c r="A141" s="98" t="s">
        <v>31</v>
      </c>
      <c r="B141" s="200">
        <f>SUM(B134+B135+B136+B137-B138-B139+B140)</f>
        <v>0</v>
      </c>
      <c r="C141" s="197">
        <f>SUM(C134+C135+C136+C137-C138-C139+C140)</f>
        <v>0</v>
      </c>
      <c r="D141" s="197"/>
      <c r="E141" s="200">
        <f>SUM(B141:C141)</f>
        <v>0</v>
      </c>
      <c r="F141" s="97"/>
      <c r="G141" s="286"/>
      <c r="H141" s="287"/>
      <c r="I141" s="287"/>
      <c r="J141" s="287"/>
      <c r="K141" s="287"/>
      <c r="L141" s="287"/>
      <c r="M141" s="287"/>
      <c r="N141" s="287"/>
      <c r="O141" s="288"/>
      <c r="P141" s="44"/>
      <c r="R141"/>
      <c r="S141"/>
      <c r="T141"/>
      <c r="U141" s="41" t="e">
        <f>((F132-((E143*F132+C144+D144)-E143)/E143))*E141</f>
        <v>#VALUE!</v>
      </c>
      <c r="V141" t="e">
        <f>H133*E141</f>
        <v>#VALUE!</v>
      </c>
      <c r="W141" s="5">
        <f>IFERROR(IF(E141=0,0,E141*H132),0)</f>
        <v>0</v>
      </c>
      <c r="X141" s="184">
        <f>IF(E141=0,0,E141*F131)</f>
        <v>0</v>
      </c>
      <c r="Y141" s="184">
        <f>IF(NOT(ISERROR(MATCH("Selvfinansieret",B137,0))),0,IF(OR(NOT(ISERROR(MATCH("Ej statsstøtte",B137,0))),NOT(ISERROR(MATCH(B137,AI147:AI149,0)))),E141,IF(AND(D144=0,C144=0),X141,IF(AND(D144&gt;0,C144=0),V141,IF(AND(D144&gt;0,C144&gt;0,V141=0),0,IF(AND(W141&lt;&gt;0,W141&lt;V141),W141,V141))))))</f>
        <v>0</v>
      </c>
      <c r="Z141" s="184"/>
      <c r="AA141" t="s">
        <v>209</v>
      </c>
      <c r="AB141"/>
      <c r="AC141"/>
      <c r="AD141" t="s">
        <v>172</v>
      </c>
      <c r="AE141" t="s">
        <v>163</v>
      </c>
      <c r="AF141" t="s">
        <v>171</v>
      </c>
      <c r="AG141" s="84" t="str">
        <f>""</f>
        <v/>
      </c>
      <c r="AH141" s="184" t="str">
        <f>IF(NOT(ISERROR(MATCH("Selvfinansieret",B130,0))),"",IF(NOT(ISERROR(MATCH(B130,{"ABER"},0))),AE141,IF(NOT(ISERROR(MATCH(B130,{"GBER"},0))),AF141,IF(NOT(ISERROR(MATCH(B130,{"FIBER"},0))),AG141,IF(NOT(ISERROR(MATCH(B130,{"Ej statsstøtte"},0))),AD141,"")))))</f>
        <v/>
      </c>
      <c r="AI141" s="83" t="s">
        <v>127</v>
      </c>
    </row>
    <row r="142" spans="1:41" ht="15.75" thickBot="1">
      <c r="A142" s="33" t="s">
        <v>1</v>
      </c>
      <c r="B142" s="198">
        <f>IFERROR(IF(E142=0,0,Y142),0)</f>
        <v>0</v>
      </c>
      <c r="C142" s="196">
        <f>IFERROR(E142-B142,0)</f>
        <v>0</v>
      </c>
      <c r="D142" s="196"/>
      <c r="E142" s="216"/>
      <c r="F142" s="96"/>
      <c r="G142" s="286"/>
      <c r="H142" s="287"/>
      <c r="I142" s="287"/>
      <c r="J142" s="287"/>
      <c r="K142" s="287"/>
      <c r="L142" s="287"/>
      <c r="M142" s="287"/>
      <c r="N142" s="287"/>
      <c r="O142" s="288"/>
      <c r="P142" s="190"/>
      <c r="R142"/>
      <c r="S142"/>
      <c r="T142"/>
      <c r="U142" s="41" t="e">
        <f>((F132-((E143*F132+C144+D144)-E143)/E143))*E142</f>
        <v>#VALUE!</v>
      </c>
      <c r="V142" t="e">
        <f>H133*E142</f>
        <v>#VALUE!</v>
      </c>
      <c r="W142" s="5">
        <f>IFERROR(IF(E142=0,0,E142*H132),0)</f>
        <v>0</v>
      </c>
      <c r="X142" s="184">
        <f>IF(E142=0,0,E142*F131)</f>
        <v>0</v>
      </c>
      <c r="Y142" s="184">
        <f>IF(NOT(ISERROR(MATCH("Selvfinansieret",B138,0))),0,IF(OR(NOT(ISERROR(MATCH("Ej statsstøtte",B138,0))),NOT(ISERROR(MATCH(B138,AI148:AI150,0)))),E142,IF(AND(D144=0,C144=0),X142,IF(AND(D144&gt;0,C144=0),V142,IF(AND(D144&gt;0,C144&gt;0,V142=0),0,IF(AND(W142&lt;&gt;0,W142&lt;V142),W142,V142))))))</f>
        <v>0</v>
      </c>
      <c r="Z142" s="184"/>
      <c r="AA142" s="40"/>
      <c r="AB142" s="41"/>
      <c r="AC142"/>
      <c r="AD142" t="s">
        <v>163</v>
      </c>
      <c r="AE142" t="s">
        <v>164</v>
      </c>
      <c r="AF142" t="s">
        <v>172</v>
      </c>
      <c r="AG142" s="84" t="str">
        <f>""</f>
        <v/>
      </c>
      <c r="AH142" s="184" t="str">
        <f>IF(NOT(ISERROR(MATCH("Selvfinansieret",B130,0))),"",IF(NOT(ISERROR(MATCH(B130,{"ABER"},0))),AE142,IF(NOT(ISERROR(MATCH(B130,{"GBER"},0))),AF142,IF(NOT(ISERROR(MATCH(B130,{"FIBER"},0))),AG142,IF(NOT(ISERROR(MATCH(B130,{"Ej statsstøtte"},0))),AD142,"")))))</f>
        <v/>
      </c>
      <c r="AI142" s="83" t="s">
        <v>128</v>
      </c>
    </row>
    <row r="143" spans="1:41" ht="15.75" thickBot="1">
      <c r="A143" s="167" t="s">
        <v>0</v>
      </c>
      <c r="B143" s="248">
        <f>IF(B141+B142&lt;=0,0,B141+B142)</f>
        <v>0</v>
      </c>
      <c r="C143" s="248">
        <f>IF(C141+C142-C144&lt;=0,0,C141+C142-C144)</f>
        <v>0</v>
      </c>
      <c r="D143" s="199"/>
      <c r="E143" s="201">
        <f>SUM(E134+E135+E136+E137-E138-E139+E140)+E142</f>
        <v>0</v>
      </c>
      <c r="F143" s="168"/>
      <c r="G143" s="289"/>
      <c r="H143" s="290"/>
      <c r="I143" s="290"/>
      <c r="J143" s="290"/>
      <c r="K143" s="290"/>
      <c r="L143" s="290"/>
      <c r="M143" s="290"/>
      <c r="N143" s="290"/>
      <c r="O143" s="291"/>
      <c r="P143" s="44"/>
      <c r="R143"/>
      <c r="S143"/>
      <c r="T143"/>
      <c r="U143" s="41" t="e">
        <f>((F132-((E143*F132+C144+D144)-E143)/E143))*E143</f>
        <v>#VALUE!</v>
      </c>
      <c r="V143" t="e">
        <f>H133*E143</f>
        <v>#VALUE!</v>
      </c>
      <c r="W143" s="5">
        <f>IFERROR(IF(E143=0,0,E143*H132),0)</f>
        <v>0</v>
      </c>
      <c r="Y143" s="184">
        <f>IF(NOT(ISERROR(MATCH("Selvfinansieret",B139,0))),0,IF(OR(NOT(ISERROR(MATCH("Ej statsstøtte",B139,0))),NOT(ISERROR(MATCH(B139,AI149:AI151,0)))),E143,IF(AND(D144=0,C144=0),X143,IF(AND(D144&gt;0,C144=0),V143,IF(AND(D144&gt;0,C144&gt;0,V143=0),0,IF(AND(W143&lt;&gt;0,W143&lt;V143),W143,V143))))))</f>
        <v>0</v>
      </c>
      <c r="Z143" s="184"/>
      <c r="AA143" s="182"/>
      <c r="AB143" s="182"/>
      <c r="AC143"/>
      <c r="AD143" t="s">
        <v>164</v>
      </c>
      <c r="AE143" s="84" t="str">
        <f>""</f>
        <v/>
      </c>
      <c r="AF143" t="s">
        <v>161</v>
      </c>
      <c r="AG143" s="84" t="str">
        <f>""</f>
        <v/>
      </c>
      <c r="AH143" s="184" t="str">
        <f>IF(NOT(ISERROR(MATCH("Selvfinansieret",B130,0))),"",IF(NOT(ISERROR(MATCH(B130,{"ABER"},0))),AE143,IF(NOT(ISERROR(MATCH(B130,{"GBER"},0))),AF143,IF(NOT(ISERROR(MATCH(B130,{"FIBER"},0))),AG143,IF(NOT(ISERROR(MATCH(B130,{"Ej statsstøtte"},0))),AD143,"")))))</f>
        <v/>
      </c>
      <c r="AI143" s="41" t="s">
        <v>185</v>
      </c>
    </row>
    <row r="144" spans="1:41" ht="15">
      <c r="A144" s="169" t="s">
        <v>151</v>
      </c>
      <c r="B144" s="247">
        <f>B143</f>
        <v>0</v>
      </c>
      <c r="C144" s="243"/>
      <c r="D144" s="243"/>
      <c r="E144" s="247">
        <f>SUM(B134+B135+B136+B137-B138-B139+B140)</f>
        <v>0</v>
      </c>
      <c r="F144" s="187"/>
      <c r="G144" s="166"/>
      <c r="H144" s="166"/>
      <c r="I144" s="166"/>
      <c r="J144" s="166"/>
      <c r="K144" s="166"/>
      <c r="L144" s="166"/>
      <c r="M144" s="166"/>
      <c r="N144" s="166"/>
      <c r="O144" s="166"/>
      <c r="P144" s="44"/>
      <c r="R144"/>
      <c r="S144"/>
      <c r="T144"/>
      <c r="U144"/>
      <c r="W144"/>
      <c r="Y144" s="184"/>
      <c r="Z144" s="184"/>
      <c r="AA144" s="78"/>
      <c r="AB144" s="183"/>
      <c r="AC144" s="41"/>
      <c r="AD144" t="s">
        <v>174</v>
      </c>
      <c r="AE144" s="5" t="str">
        <f>""</f>
        <v/>
      </c>
      <c r="AF144" s="84" t="s">
        <v>173</v>
      </c>
      <c r="AG144" s="84" t="str">
        <f>""</f>
        <v/>
      </c>
      <c r="AH144" s="184" t="str">
        <f>IF(NOT(ISERROR(MATCH("Selvfinansieret",B130,0))),"",IF(NOT(ISERROR(MATCH(B130,{"ABER"},0))),AE144,IF(NOT(ISERROR(MATCH(B130,{"GBER"},0))),AF144,IF(NOT(ISERROR(MATCH(B130,{"FIBER"},0))),AG144,IF(NOT(ISERROR(MATCH(B130,{"Ej statsstøtte"},0))),AD144,"")))))</f>
        <v/>
      </c>
      <c r="AI144" t="s">
        <v>212</v>
      </c>
      <c r="AK144" s="24"/>
      <c r="AL144" s="24"/>
      <c r="AM144" s="24"/>
      <c r="AN144" s="24"/>
      <c r="AO144" s="24"/>
    </row>
    <row r="145" spans="1:41" ht="15">
      <c r="A145" s="209"/>
      <c r="B145" s="210"/>
      <c r="C145" s="210"/>
      <c r="D145" s="210"/>
      <c r="E145" s="203"/>
      <c r="F145" s="165"/>
      <c r="G145" s="166"/>
      <c r="H145" s="166"/>
      <c r="I145" s="166"/>
      <c r="J145" s="166"/>
      <c r="K145" s="166"/>
      <c r="L145" s="166"/>
      <c r="M145" s="166"/>
      <c r="N145" s="166"/>
      <c r="O145" s="166"/>
      <c r="P145" s="44"/>
      <c r="R145"/>
      <c r="S145"/>
      <c r="T145"/>
      <c r="U145"/>
      <c r="W145"/>
      <c r="Y145" s="184"/>
      <c r="Z145" s="184"/>
      <c r="AA145" s="184"/>
      <c r="AB145" s="24"/>
      <c r="AC145" s="24"/>
      <c r="AD145" t="s">
        <v>187</v>
      </c>
      <c r="AE145" s="24" t="str">
        <f>""</f>
        <v/>
      </c>
      <c r="AF145" s="24" t="str">
        <f>""</f>
        <v/>
      </c>
      <c r="AG145" s="84" t="str">
        <f>""</f>
        <v/>
      </c>
      <c r="AH145" s="184" t="str">
        <f>IF(NOT(ISERROR(MATCH("Selvfinansieret",B130,0))),"",IF(NOT(ISERROR(MATCH(B130,{"ABER"},0))),AE145,IF(NOT(ISERROR(MATCH(B130,{"GBER"},0))),AF145,IF(NOT(ISERROR(MATCH(B130,{"FIBER"},0))),AG145,IF(NOT(ISERROR(MATCH(B130,{"Ej statsstøtte"},0))),AD145,"")))))</f>
        <v/>
      </c>
      <c r="AI145" s="24"/>
      <c r="AJ145" s="24"/>
      <c r="AK145" s="24"/>
      <c r="AL145" s="24"/>
      <c r="AM145" s="24"/>
      <c r="AN145" s="24"/>
      <c r="AO145" s="24"/>
    </row>
    <row r="146" spans="1:41" ht="15">
      <c r="A146" s="163"/>
      <c r="B146" s="164"/>
      <c r="C146" s="164"/>
      <c r="D146" s="164"/>
      <c r="E146" s="192" t="s">
        <v>183</v>
      </c>
      <c r="F146" s="193" t="str">
        <f>F131</f>
        <v/>
      </c>
      <c r="G146" s="165"/>
      <c r="H146" s="166"/>
      <c r="I146" s="166"/>
      <c r="J146" s="166"/>
      <c r="K146" s="166"/>
      <c r="L146" s="166"/>
      <c r="M146" s="166"/>
      <c r="N146" s="166"/>
      <c r="O146" s="166"/>
      <c r="P146" s="166"/>
      <c r="Q146" s="44"/>
      <c r="R146"/>
      <c r="S146"/>
      <c r="T146"/>
      <c r="U146"/>
      <c r="W146"/>
      <c r="Y146"/>
      <c r="Z146" s="184"/>
      <c r="AD146" s="24"/>
      <c r="AE146" s="24"/>
      <c r="AF146" s="24"/>
      <c r="AG146" s="24"/>
      <c r="AH146" s="24"/>
      <c r="AI146" s="24"/>
      <c r="AJ146" s="24"/>
      <c r="AK146" s="24"/>
      <c r="AL146" s="24"/>
      <c r="AM146" s="24"/>
      <c r="AN146" s="24"/>
      <c r="AO146" s="24"/>
    </row>
    <row r="147" spans="1:41" ht="30">
      <c r="A147" s="163"/>
      <c r="B147" s="164"/>
      <c r="C147" s="164"/>
      <c r="D147" s="164"/>
      <c r="E147" s="244" t="s">
        <v>215</v>
      </c>
      <c r="F147" s="193" t="str">
        <f>IFERROR(B143/E143,"")</f>
        <v/>
      </c>
      <c r="G147" s="165"/>
      <c r="H147" s="166"/>
      <c r="I147" s="166"/>
      <c r="J147" s="166"/>
      <c r="K147" s="166"/>
      <c r="L147" s="166"/>
      <c r="M147" s="166"/>
      <c r="N147" s="166"/>
      <c r="O147" s="166"/>
      <c r="P147" s="166"/>
      <c r="Q147" s="44"/>
      <c r="R147"/>
      <c r="S147"/>
      <c r="T147"/>
      <c r="U147"/>
      <c r="W147"/>
      <c r="Y147"/>
      <c r="Z147" s="184"/>
      <c r="AD147" s="24"/>
      <c r="AE147" s="24"/>
      <c r="AF147" s="24"/>
      <c r="AG147" s="24"/>
      <c r="AH147" s="24"/>
      <c r="AI147" s="24"/>
      <c r="AJ147" s="24"/>
      <c r="AK147" s="24"/>
      <c r="AL147" s="24"/>
      <c r="AM147" s="24"/>
      <c r="AN147" s="24"/>
      <c r="AO147" s="24"/>
    </row>
    <row r="148" spans="1:41" ht="15">
      <c r="A148" s="34"/>
      <c r="B148" s="35"/>
      <c r="C148" s="35"/>
      <c r="D148" s="35"/>
      <c r="E148" s="36" t="s">
        <v>69</v>
      </c>
      <c r="F148" s="99">
        <f>IF(NOT(ISERROR(MATCH("Ej statsstøtte",B130,0))),0,IFERROR(E142/E141,0))</f>
        <v>0</v>
      </c>
      <c r="G148" s="242"/>
      <c r="H148" s="4"/>
      <c r="I148" s="4"/>
      <c r="J148" s="4"/>
      <c r="K148" s="4"/>
      <c r="L148" s="4"/>
      <c r="M148" s="4"/>
      <c r="N148" s="4"/>
      <c r="O148" s="4"/>
      <c r="P148" s="4"/>
      <c r="R148"/>
      <c r="S148"/>
      <c r="T148"/>
      <c r="U148"/>
      <c r="W148"/>
      <c r="Y148"/>
    </row>
    <row r="149" spans="1:41" ht="15">
      <c r="A149" s="74" t="s">
        <v>79</v>
      </c>
      <c r="B149" s="75">
        <f>IFERROR(E143/$E$15,0)</f>
        <v>0</v>
      </c>
      <c r="C149" s="35"/>
      <c r="D149" s="35"/>
      <c r="E149" s="50" t="s">
        <v>70</v>
      </c>
      <c r="F149" s="99">
        <f>IFERROR(E142/E134,0)</f>
        <v>0</v>
      </c>
      <c r="H149" s="4"/>
      <c r="I149" s="4"/>
      <c r="J149" s="4"/>
      <c r="K149" s="4"/>
      <c r="L149" s="4"/>
      <c r="M149" s="4"/>
      <c r="N149" s="4"/>
      <c r="O149" s="4"/>
      <c r="P149" s="4"/>
      <c r="R149"/>
      <c r="S149"/>
      <c r="T149"/>
      <c r="U149"/>
      <c r="W149"/>
      <c r="Y149"/>
    </row>
    <row r="150" spans="1:41" ht="15">
      <c r="A150" s="73"/>
      <c r="B150" s="76"/>
      <c r="E150" s="50"/>
      <c r="H150" s="4"/>
      <c r="I150" s="4"/>
      <c r="J150" s="4"/>
      <c r="K150" s="4"/>
      <c r="L150" s="4"/>
      <c r="M150" s="4"/>
      <c r="N150" s="4"/>
      <c r="O150" s="4"/>
      <c r="P150" s="4"/>
      <c r="R150"/>
      <c r="S150"/>
      <c r="T150"/>
      <c r="U150"/>
      <c r="W150"/>
      <c r="Y150"/>
      <c r="AD150"/>
    </row>
    <row r="151" spans="1:41" ht="15">
      <c r="A151" s="29" t="s">
        <v>34</v>
      </c>
      <c r="B151" s="1"/>
      <c r="C151" s="206" t="s">
        <v>53</v>
      </c>
      <c r="D151" s="206"/>
      <c r="E151" s="30" t="s">
        <v>37</v>
      </c>
      <c r="F151" s="204"/>
      <c r="G151" s="184"/>
      <c r="H151" s="205"/>
      <c r="I151" s="207"/>
      <c r="J151" s="184"/>
      <c r="K151" s="184"/>
      <c r="L151" s="184"/>
      <c r="M151" s="184"/>
      <c r="R151" s="48"/>
      <c r="S151" s="79"/>
      <c r="T151" s="183"/>
      <c r="W151" s="5"/>
      <c r="X151" s="83"/>
      <c r="AA151" s="184" t="str">
        <f>IF(NOT(ISERROR(MATCH("Selvfinansieret",B152,0))),"",IF(NOT(ISERROR(MATCH(B152,{"ABER"},0))),IF(X151=0,"",X151),IF(NOT(ISERROR(MATCH(B152,{"GEBER"},0))),IF(AG166=0,"",AG166),IF(NOT(ISERROR(MATCH(B152,{"FIBER"},0))),IF(Z151=0,"",Z151),""))))</f>
        <v/>
      </c>
      <c r="AF151" s="184"/>
    </row>
    <row r="152" spans="1:41" ht="15">
      <c r="A152" s="29" t="s">
        <v>207</v>
      </c>
      <c r="B152" s="31"/>
      <c r="C152" s="206"/>
      <c r="D152" s="206"/>
      <c r="E152" s="30" t="s">
        <v>177</v>
      </c>
      <c r="F152" s="31" t="str">
        <f>IF(ISBLANK($F$19),"Projektform skal vælges ved hovedansøger",$F$19)</f>
        <v>Samarbejde</v>
      </c>
      <c r="G152" s="184"/>
      <c r="H152" s="205"/>
      <c r="I152" s="207"/>
      <c r="J152" s="184"/>
      <c r="K152" s="184"/>
      <c r="L152" s="184"/>
      <c r="M152" s="184"/>
      <c r="R152" s="48"/>
      <c r="S152" s="79"/>
      <c r="T152" s="83"/>
      <c r="W152" s="5"/>
      <c r="X152" s="83"/>
      <c r="Y152" s="84"/>
      <c r="AA152" s="184"/>
      <c r="AF152" s="184"/>
    </row>
    <row r="153" spans="1:41" ht="30">
      <c r="A153" s="30" t="s">
        <v>35</v>
      </c>
      <c r="B153" s="31"/>
      <c r="C153" s="30"/>
      <c r="D153" s="30"/>
      <c r="E153" s="217" t="s">
        <v>36</v>
      </c>
      <c r="F153" s="218" t="str">
        <f>IFERROR(IF(NOT(ISERROR(MATCH(B152,{"ABER"},0))),INDEX(ABER_Tilskudsprocent_liste[#All],MATCH(B153,ABER_Tilskudsprocent_liste[[#All],[Typer af projekter og aktiviteter/ virksomhedsstørrelse]],0),MATCH(AA155,ABER_Tilskudsprocent_liste[#Headers],0)),IF(NOT(ISERROR(MATCH(B152,{"GBER"},0))),INDEX(GEBER_Tilskudsprocent_liste[#All],MATCH(B153,GEBER_Tilskudsprocent_liste[[#All],[Typer af projekter og aktiviteter/ virksomhedsstørrelse]],0),MATCH(AA155,GEBER_Tilskudsprocent_liste[#Headers],0)),IF(NOT(ISERROR(MATCH(B152,{"FIBER"},0))),INDEX(FIBER_Tilskudsprocent_liste[#All],MATCH(B153,FIBER_Tilskudsprocent_liste[[#All],[Typer af projekter og aktiviteter/ virksomhedsstørrelse]],0),MATCH(AA155,FIBER_Tilskudsprocent_liste[#Headers],0)),""))),"")</f>
        <v/>
      </c>
      <c r="G153" s="217" t="s">
        <v>213</v>
      </c>
      <c r="H153" s="249" t="s">
        <v>218</v>
      </c>
      <c r="I153" s="250"/>
      <c r="J153" s="251" t="s">
        <v>221</v>
      </c>
      <c r="K153" s="251"/>
      <c r="L153" s="184"/>
      <c r="M153" s="184"/>
      <c r="R153" s="49"/>
      <c r="S153" s="80"/>
      <c r="T153" s="83"/>
      <c r="W153" s="5"/>
      <c r="X153" s="186"/>
      <c r="AB153" s="83"/>
      <c r="AF153" s="184"/>
    </row>
    <row r="154" spans="1:41" ht="15">
      <c r="A154" s="29"/>
      <c r="B154" s="30"/>
      <c r="C154" s="30"/>
      <c r="D154" s="30"/>
      <c r="E154" s="217"/>
      <c r="F154" s="255" t="str">
        <f>IFERROR(IF(NOT(ISERROR(MATCH(B152,{"ABER"},0))),INDEX(ABER_Tilskudsprocent_liste[#All],MATCH(B153,ABER_Tilskudsprocent_liste[[#All],[Typer af projekter og aktiviteter/ virksomhedsstørrelse]],0),MATCH(AA155,ABER_Tilskudsprocent_liste[#Headers],0)),IF(NOT(ISERROR(MATCH(B152,{"GBER"},0))),INDEX(GEBER_Tilskudsprocent_liste[#All],MATCH(B153,GEBER_Tilskudsprocent_liste[[#All],[Typer af projekter og aktiviteter/ virksomhedsstørrelse]],0),MATCH(AA155,GEBER_Tilskudsprocent_liste[#Headers],0)),IF(NOT(ISERROR(MATCH(B152,{"FIBER"},0))),INDEX(FIBER_Tilskudsprocent_liste[#All],MATCH(B153,FIBER_Tilskudsprocent_liste[[#All],[Typer af projekter og aktiviteter/ virksomhedsstørrelse]],0),MATCH(AA155,FIBER_Tilskudsprocent_liste[#Headers],0)),""))),"")</f>
        <v/>
      </c>
      <c r="G154" s="252"/>
      <c r="H154" s="251" t="str">
        <f>IFERROR(IF(E165*(1-F154)-C166&lt;0,F154-((E165*F154+C166)-E165)/E165,""),"")</f>
        <v/>
      </c>
      <c r="I154" s="251" t="str">
        <f>IFERROR(IF(D166&lt;&gt;0,IF(D166=E165,0,IF(C166&gt;0,(F154-D166/E165)-H154,"HA")),IF(E165*(1-F154)-C166&lt;0,((F154-((E165*F154+C166+D166)-E165)/E165)),"")),"")</f>
        <v/>
      </c>
      <c r="J154" s="253" t="e">
        <f>I154-H155</f>
        <v>#VALUE!</v>
      </c>
      <c r="K154" s="251"/>
      <c r="L154" s="184"/>
      <c r="M154" s="184"/>
      <c r="R154" s="49"/>
      <c r="S154" s="80"/>
      <c r="T154" s="83"/>
      <c r="U154" s="41" t="s">
        <v>220</v>
      </c>
      <c r="V154" t="s">
        <v>219</v>
      </c>
      <c r="W154" s="184" t="s">
        <v>217</v>
      </c>
      <c r="X154" s="184" t="s">
        <v>216</v>
      </c>
      <c r="Y154" s="184" t="s">
        <v>182</v>
      </c>
      <c r="AA154" s="42" t="s">
        <v>179</v>
      </c>
      <c r="AB154" s="46" t="s">
        <v>177</v>
      </c>
      <c r="AC154"/>
    </row>
    <row r="155" spans="1:41" ht="15.75" thickBot="1">
      <c r="A155" s="37"/>
      <c r="B155" s="27" t="s">
        <v>85</v>
      </c>
      <c r="C155" s="27" t="s">
        <v>208</v>
      </c>
      <c r="D155" s="27" t="s">
        <v>214</v>
      </c>
      <c r="E155" s="27" t="s">
        <v>0</v>
      </c>
      <c r="F155" s="28" t="s">
        <v>13</v>
      </c>
      <c r="G155" s="208"/>
      <c r="H155" s="254" t="e">
        <f>(F154-D166/E165)</f>
        <v>#VALUE!</v>
      </c>
      <c r="I155" s="252"/>
      <c r="J155" s="208"/>
      <c r="K155" s="252"/>
      <c r="L155" s="208"/>
      <c r="M155" s="208"/>
      <c r="N155" s="4"/>
      <c r="O155" s="4"/>
      <c r="P155" s="189"/>
      <c r="Q155" s="42"/>
      <c r="R155" s="81"/>
      <c r="S155" s="41"/>
      <c r="T155" s="41"/>
      <c r="U155"/>
      <c r="V155" s="5"/>
      <c r="W155" s="184"/>
      <c r="X155" s="184"/>
      <c r="Z155" s="83"/>
      <c r="AA155" s="40" t="str">
        <f>CONCATENATE(F151," - ",AB155)</f>
        <v xml:space="preserve"> - Samarbejde</v>
      </c>
      <c r="AB155" t="str">
        <f>F152</f>
        <v>Samarbejde</v>
      </c>
      <c r="AC155"/>
    </row>
    <row r="156" spans="1:41" ht="15">
      <c r="A156" s="5" t="s">
        <v>82</v>
      </c>
      <c r="B156" s="196">
        <f>IFERROR(IF(E156=0,0,Y156),0)</f>
        <v>0</v>
      </c>
      <c r="C156" s="196">
        <f t="shared" ref="C156:C162" si="14">IFERROR(E156-B156,0)</f>
        <v>0</v>
      </c>
      <c r="D156" s="196"/>
      <c r="E156" s="215"/>
      <c r="F156" s="32"/>
      <c r="G156" s="283"/>
      <c r="H156" s="284"/>
      <c r="I156" s="284"/>
      <c r="J156" s="284"/>
      <c r="K156" s="284"/>
      <c r="L156" s="284"/>
      <c r="M156" s="284"/>
      <c r="N156" s="284"/>
      <c r="O156" s="285"/>
      <c r="P156" s="190"/>
      <c r="Q156" s="45"/>
      <c r="R156" s="78"/>
      <c r="S156" s="41"/>
      <c r="T156" s="41"/>
      <c r="U156" s="41" t="e">
        <f>((F154-((E165*F154+C166)-E165)/E165))*E156</f>
        <v>#VALUE!</v>
      </c>
      <c r="V156" t="e">
        <f>H155*E156</f>
        <v>#VALUE!</v>
      </c>
      <c r="W156" s="5">
        <f>IFERROR(IF(E156=0,0,E156*H154),0)</f>
        <v>0</v>
      </c>
      <c r="X156" s="184">
        <f>IF(E156=0,0,E156*F153)</f>
        <v>0</v>
      </c>
      <c r="Y156" s="184">
        <f>IF(NOT(ISERROR(MATCH("Selvfinansieret",B152,0))),0,IF(OR(NOT(ISERROR(MATCH("Ej statsstøtte",B152,0))),NOT(ISERROR(MATCH(B152,AI162:AI164,0)))),E156,IF(AND(D166=0,C166=0),X156,IF(AND(D166&gt;0,C166=0),V156,IF(AND(D166&gt;0,C166&gt;0,V156=0),0,IF(AND(W156&lt;&gt;0,W156&lt;V156),W156,V156))))))</f>
        <v>0</v>
      </c>
      <c r="AA156" s="40"/>
      <c r="AB156" s="41"/>
      <c r="AC156"/>
      <c r="AE156" s="292" t="s">
        <v>178</v>
      </c>
      <c r="AF156" s="292"/>
      <c r="AG156" s="292"/>
    </row>
    <row r="157" spans="1:41" ht="15">
      <c r="A157" s="5" t="s">
        <v>3</v>
      </c>
      <c r="B157" s="196">
        <f t="shared" ref="B157:B162" si="15">IFERROR(IF(E157=0,0,Y157),0)</f>
        <v>0</v>
      </c>
      <c r="C157" s="196">
        <f t="shared" si="14"/>
        <v>0</v>
      </c>
      <c r="D157" s="196"/>
      <c r="E157" s="215"/>
      <c r="F157" s="95"/>
      <c r="G157" s="286"/>
      <c r="H157" s="287"/>
      <c r="I157" s="287"/>
      <c r="J157" s="287"/>
      <c r="K157" s="287"/>
      <c r="L157" s="287"/>
      <c r="M157" s="287"/>
      <c r="N157" s="287"/>
      <c r="O157" s="288"/>
      <c r="P157" s="190"/>
      <c r="Q157" s="78"/>
      <c r="R157" s="82"/>
      <c r="S157" s="43"/>
      <c r="T157" s="41"/>
      <c r="U157" s="41" t="e">
        <f>((F154-((E165*F154+C166+D166)-E165)/E165))*E157</f>
        <v>#VALUE!</v>
      </c>
      <c r="V157" t="e">
        <f>H155*E157</f>
        <v>#VALUE!</v>
      </c>
      <c r="W157" s="5">
        <f>IFERROR(IF(E157=0,0,E157*H154),0)</f>
        <v>0</v>
      </c>
      <c r="X157" s="184">
        <f>IF(E157=0,0,E157*F153)</f>
        <v>0</v>
      </c>
      <c r="Y157" s="184">
        <f>IF(NOT(ISERROR(MATCH("Selvfinansieret",B153,0))),0,IF(OR(NOT(ISERROR(MATCH("Ej statsstøtte",B153,0))),NOT(ISERROR(MATCH(B153,AI163:AI165,0)))),E157,IF(AND(D166=0,C166=0),X157,IF(AND(D166&gt;0,C166=0),V157,IF(AND(D166&gt;0,C166&gt;0,V157=0),0,IF(AND(W157&lt;&gt;0,W157&lt;V157),W157,V157))))))</f>
        <v>0</v>
      </c>
      <c r="AA157" s="40"/>
      <c r="AB157" s="41"/>
      <c r="AC157"/>
    </row>
    <row r="158" spans="1:41" ht="15">
      <c r="A158" s="5" t="s">
        <v>84</v>
      </c>
      <c r="B158" s="196">
        <f t="shared" si="15"/>
        <v>0</v>
      </c>
      <c r="C158" s="196">
        <f t="shared" si="14"/>
        <v>0</v>
      </c>
      <c r="D158" s="196"/>
      <c r="E158" s="215"/>
      <c r="F158" s="95"/>
      <c r="G158" s="286"/>
      <c r="H158" s="287"/>
      <c r="I158" s="287"/>
      <c r="J158" s="287"/>
      <c r="K158" s="287"/>
      <c r="L158" s="287"/>
      <c r="M158" s="287"/>
      <c r="N158" s="287"/>
      <c r="O158" s="288"/>
      <c r="P158" s="190"/>
      <c r="Q158" s="78"/>
      <c r="R158" s="82"/>
      <c r="S158" s="43"/>
      <c r="T158" s="41"/>
      <c r="U158" s="41" t="e">
        <f>((F154-((E165*F154+C166+D166)-E165)/E165))*E158</f>
        <v>#VALUE!</v>
      </c>
      <c r="V158" t="e">
        <f>H155*E158</f>
        <v>#VALUE!</v>
      </c>
      <c r="W158" s="5">
        <f>IFERROR(IF(E158=0,0,E158*H154),0)</f>
        <v>0</v>
      </c>
      <c r="X158" s="184">
        <f>IF(E158=0,0,E158*F153)</f>
        <v>0</v>
      </c>
      <c r="Y158" s="184">
        <f>IF(NOT(ISERROR(MATCH("Selvfinansieret",B154,0))),0,IF(OR(NOT(ISERROR(MATCH("Ej statsstøtte",B154,0))),NOT(ISERROR(MATCH(B154,AI164:AI166,0)))),E158,IF(AND(D166=0,C166=0),X158,IF(AND(D166&gt;0,C166=0),V158,IF(AND(D166&gt;0,C166&gt;0,V158=0),0,IF(AND(W158&lt;&gt;0,W158&lt;V158),W158,V158))))))</f>
        <v>0</v>
      </c>
      <c r="AA158" s="40"/>
      <c r="AB158" s="41"/>
      <c r="AC158"/>
      <c r="AD158" s="50" t="s">
        <v>210</v>
      </c>
      <c r="AE158" s="50" t="s">
        <v>165</v>
      </c>
      <c r="AF158" s="50" t="s">
        <v>186</v>
      </c>
      <c r="AG158" s="50" t="s">
        <v>166</v>
      </c>
      <c r="AH158" s="50" t="s">
        <v>184</v>
      </c>
      <c r="AI158" s="50" t="s">
        <v>188</v>
      </c>
      <c r="AJ158" s="50" t="s">
        <v>211</v>
      </c>
    </row>
    <row r="159" spans="1:41" ht="15">
      <c r="A159" s="5" t="s">
        <v>46</v>
      </c>
      <c r="B159" s="196">
        <f t="shared" si="15"/>
        <v>0</v>
      </c>
      <c r="C159" s="196">
        <f t="shared" si="14"/>
        <v>0</v>
      </c>
      <c r="D159" s="196"/>
      <c r="E159" s="215"/>
      <c r="F159" s="95"/>
      <c r="G159" s="286"/>
      <c r="H159" s="287"/>
      <c r="I159" s="287"/>
      <c r="J159" s="287"/>
      <c r="K159" s="287"/>
      <c r="L159" s="287"/>
      <c r="M159" s="287"/>
      <c r="N159" s="287"/>
      <c r="O159" s="288"/>
      <c r="P159" s="191"/>
      <c r="Q159" s="78"/>
      <c r="R159" s="82"/>
      <c r="S159" s="43"/>
      <c r="T159" s="41"/>
      <c r="U159" s="41" t="e">
        <f>((F154-((E165*F154+C166+D166)-E165)/E165))*E159</f>
        <v>#VALUE!</v>
      </c>
      <c r="V159" t="e">
        <f>H155*E159</f>
        <v>#VALUE!</v>
      </c>
      <c r="W159" s="5">
        <f>IFERROR(IF(E159=0,0,E159*H154),0)</f>
        <v>0</v>
      </c>
      <c r="X159" s="184">
        <f>IF(E159=0,0,E159*F153)</f>
        <v>0</v>
      </c>
      <c r="Y159" s="184">
        <f>IF(NOT(ISERROR(MATCH("Selvfinansieret",B155,0))),0,IF(OR(NOT(ISERROR(MATCH("Ej statsstøtte",B155,0))),NOT(ISERROR(MATCH(B155,AI165:AI167,0)))),E159,IF(AND(D166=0,C166=0),X159,IF(AND(D166&gt;0,C166=0),V159,IF(AND(D166&gt;0,C166&gt;0,V159=0),0,IF(AND(W159&lt;&gt;0,W159&lt;V159),W159,V159))))))</f>
        <v>0</v>
      </c>
      <c r="AA159" t="s">
        <v>180</v>
      </c>
      <c r="AB159" t="s">
        <v>175</v>
      </c>
      <c r="AC159"/>
      <c r="AD159" t="s">
        <v>159</v>
      </c>
      <c r="AE159" t="s">
        <v>159</v>
      </c>
      <c r="AF159" t="s">
        <v>167</v>
      </c>
      <c r="AG159" s="181" t="s">
        <v>174</v>
      </c>
      <c r="AH159" s="184" t="str">
        <f>IF(NOT(ISERROR(MATCH("Selvfinansieret",B152,0))),"",IF(NOT(ISERROR(MATCH(B152,{"ABER"},0))),AE159,IF(NOT(ISERROR(MATCH(B152,{"GBER"},0))),AF159,IF(NOT(ISERROR(MATCH(B152,{"FIBER"},0))),AG159,IF(NOT(ISERROR(MATCH(B152,{"Ej statsstøtte"},0))),AD159,"")))))</f>
        <v/>
      </c>
      <c r="AI159" s="182" t="s">
        <v>165</v>
      </c>
    </row>
    <row r="160" spans="1:41" ht="15">
      <c r="A160" s="5" t="s">
        <v>2</v>
      </c>
      <c r="B160" s="196">
        <f t="shared" si="15"/>
        <v>0</v>
      </c>
      <c r="C160" s="196">
        <f t="shared" si="14"/>
        <v>0</v>
      </c>
      <c r="D160" s="196"/>
      <c r="E160" s="215"/>
      <c r="F160" s="95"/>
      <c r="G160" s="286"/>
      <c r="H160" s="287"/>
      <c r="I160" s="287"/>
      <c r="J160" s="287"/>
      <c r="K160" s="287"/>
      <c r="L160" s="287"/>
      <c r="M160" s="287"/>
      <c r="N160" s="287"/>
      <c r="O160" s="288"/>
      <c r="P160" s="191"/>
      <c r="Q160" s="78"/>
      <c r="R160" s="82"/>
      <c r="S160" s="43"/>
      <c r="T160" s="41"/>
      <c r="U160" s="41" t="e">
        <f>((F154-((E165*F154+C166+D166)-E165)/E165))*E160</f>
        <v>#VALUE!</v>
      </c>
      <c r="V160" t="e">
        <f>H155*E160</f>
        <v>#VALUE!</v>
      </c>
      <c r="W160" s="5">
        <f>IFERROR(IF(E160=0,0,E160*H154),0)</f>
        <v>0</v>
      </c>
      <c r="X160" s="184">
        <f>IF(E160=0,0,E160*F153)</f>
        <v>0</v>
      </c>
      <c r="Y160" s="184">
        <f>IF(NOT(ISERROR(MATCH("Selvfinansieret",B156,0))),0,IF(OR(NOT(ISERROR(MATCH("Ej statsstøtte",B156,0))),NOT(ISERROR(MATCH(B156,AI166:AI168,0)))),E160,IF(AND(D166=0,C166=0),X160,IF(AND(D166&gt;0,C166=0),V160,IF(AND(D166&gt;0,C166&gt;0,V160=0),0,IF(AND(W160&lt;&gt;0,W160&lt;V160),W160,V160))))))</f>
        <v>0</v>
      </c>
      <c r="AA160" t="s">
        <v>68</v>
      </c>
      <c r="AB160" t="s">
        <v>176</v>
      </c>
      <c r="AC160"/>
      <c r="AD160" t="s">
        <v>160</v>
      </c>
      <c r="AE160" t="s">
        <v>160</v>
      </c>
      <c r="AF160" t="s">
        <v>168</v>
      </c>
      <c r="AG160" s="181" t="s">
        <v>161</v>
      </c>
      <c r="AH160" s="184" t="str">
        <f>IF(NOT(ISERROR(MATCH("Selvfinansieret",B152,0))),"",IF(NOT(ISERROR(MATCH(B152,{"ABER"},0))),AE160,IF(NOT(ISERROR(MATCH(B152,{"GBER"},0))),AF160,IF(NOT(ISERROR(MATCH(B152,{"FIBER"},0))),AG160,IF(NOT(ISERROR(MATCH(B152,{"Ej statsstøtte"},0))),AD160,"")))))</f>
        <v/>
      </c>
      <c r="AI160" s="183" t="s">
        <v>186</v>
      </c>
    </row>
    <row r="161" spans="1:41" ht="16.5" customHeight="1">
      <c r="A161" s="5" t="s">
        <v>14</v>
      </c>
      <c r="B161" s="196">
        <f t="shared" si="15"/>
        <v>0</v>
      </c>
      <c r="C161" s="196">
        <f t="shared" si="14"/>
        <v>0</v>
      </c>
      <c r="D161" s="196"/>
      <c r="E161" s="215"/>
      <c r="F161" s="95"/>
      <c r="G161" s="286"/>
      <c r="H161" s="287"/>
      <c r="I161" s="287"/>
      <c r="J161" s="287"/>
      <c r="K161" s="287"/>
      <c r="L161" s="287"/>
      <c r="M161" s="287"/>
      <c r="N161" s="287"/>
      <c r="O161" s="288"/>
      <c r="P161" s="190"/>
      <c r="Q161" s="78"/>
      <c r="R161" s="82"/>
      <c r="S161" s="43"/>
      <c r="T161" s="41"/>
      <c r="U161" s="41" t="e">
        <f>((F154-((E165*F154+C166+D166)-E165)/E165))*E161</f>
        <v>#VALUE!</v>
      </c>
      <c r="V161" t="e">
        <f>H155*E161</f>
        <v>#VALUE!</v>
      </c>
      <c r="W161" s="5">
        <f>IFERROR(IF(E161=0,0,E161*H154),0)</f>
        <v>0</v>
      </c>
      <c r="X161" s="184">
        <f>IF(E161=0,0,E161*F153)</f>
        <v>0</v>
      </c>
      <c r="Y161" s="184">
        <f>IF(NOT(ISERROR(MATCH("Selvfinansieret",B157,0))),0,IF(OR(NOT(ISERROR(MATCH("Ej statsstøtte",B157,0))),NOT(ISERROR(MATCH(B157,AI167:AI169,0)))),E161,IF(AND(D166=0,C166=0),X161,IF(AND(D166&gt;0,C166=0),V161,IF(AND(D166&gt;0,C166&gt;0,V161=0),0,IF(AND(W161&lt;&gt;0,W161&lt;V161),W161,V161))))))</f>
        <v>0</v>
      </c>
      <c r="Z161" s="184"/>
      <c r="AA161" t="s">
        <v>181</v>
      </c>
      <c r="AB161"/>
      <c r="AC161"/>
      <c r="AD161" t="s">
        <v>161</v>
      </c>
      <c r="AE161" t="s">
        <v>161</v>
      </c>
      <c r="AF161" t="s">
        <v>169</v>
      </c>
      <c r="AG161" s="241" t="s">
        <v>187</v>
      </c>
      <c r="AH161" s="184" t="str">
        <f>IF(NOT(ISERROR(MATCH("Selvfinansieret",B152,0))),"",IF(NOT(ISERROR(MATCH(B152,{"ABER"},0))),AE161,IF(NOT(ISERROR(MATCH(B152,{"GBER"},0))),AF161,IF(NOT(ISERROR(MATCH(B152,{"FIBER"},0))),AG161,IF(NOT(ISERROR(MATCH(B152,{"Ej statsstøtte"},0))),AD161,"")))))</f>
        <v/>
      </c>
      <c r="AI161" s="183" t="s">
        <v>166</v>
      </c>
    </row>
    <row r="162" spans="1:41" ht="15.75" thickBot="1">
      <c r="A162" s="26" t="s">
        <v>83</v>
      </c>
      <c r="B162" s="196">
        <f t="shared" si="15"/>
        <v>0</v>
      </c>
      <c r="C162" s="196">
        <f t="shared" si="14"/>
        <v>0</v>
      </c>
      <c r="D162" s="196"/>
      <c r="E162" s="216"/>
      <c r="F162" s="95"/>
      <c r="G162" s="287"/>
      <c r="H162" s="287"/>
      <c r="I162" s="287"/>
      <c r="J162" s="287"/>
      <c r="K162" s="287"/>
      <c r="L162" s="287"/>
      <c r="M162" s="287"/>
      <c r="N162" s="287"/>
      <c r="O162" s="288"/>
      <c r="P162" s="190"/>
      <c r="Q162" s="78"/>
      <c r="R162" s="82"/>
      <c r="S162" s="43"/>
      <c r="T162" s="41"/>
      <c r="U162" s="41" t="e">
        <f>((F154-((E165*F154+C166+D166)-E165)/E165))*E162</f>
        <v>#VALUE!</v>
      </c>
      <c r="V162" t="e">
        <f>H155*E162</f>
        <v>#VALUE!</v>
      </c>
      <c r="W162" s="5">
        <f>IFERROR(IF(E162=0,0,E162*H154),0)</f>
        <v>0</v>
      </c>
      <c r="X162" s="184">
        <f>IF(E162=0,0,E162*F153)</f>
        <v>0</v>
      </c>
      <c r="Y162" s="184">
        <f>IF(NOT(ISERROR(MATCH("Selvfinansieret",B158,0))),0,IF(OR(NOT(ISERROR(MATCH("Ej statsstøtte",B158,0))),NOT(ISERROR(MATCH(B158,AI168:AI170,0)))),E162,IF(AND(D166=0,C166=0),X162,IF(AND(D166&gt;0,C166=0),V162,IF(AND(D166&gt;0,C166&gt;0,V162=0),0,IF(AND(W162&lt;&gt;0,W162&lt;V162),W162,V162))))))</f>
        <v>0</v>
      </c>
      <c r="Z162" s="184"/>
      <c r="AA162" t="s">
        <v>87</v>
      </c>
      <c r="AB162"/>
      <c r="AC162"/>
      <c r="AD162" t="s">
        <v>162</v>
      </c>
      <c r="AE162" t="s">
        <v>162</v>
      </c>
      <c r="AF162" t="s">
        <v>170</v>
      </c>
      <c r="AG162" s="84" t="str">
        <f>""</f>
        <v/>
      </c>
      <c r="AH162" s="184" t="str">
        <f>IF(NOT(ISERROR(MATCH("Selvfinansieret",B152,0))),"",IF(NOT(ISERROR(MATCH(B152,{"ABER"},0))),AE162,IF(NOT(ISERROR(MATCH(B152,{"GBER"},0))),AF162,IF(NOT(ISERROR(MATCH(B152,{"FIBER"},0))),AG162,IF(NOT(ISERROR(MATCH(B152,{"Ej statsstøtte"},0))),AD162,"")))))</f>
        <v/>
      </c>
      <c r="AI162" s="83" t="s">
        <v>126</v>
      </c>
    </row>
    <row r="163" spans="1:41" ht="15">
      <c r="A163" s="98" t="s">
        <v>31</v>
      </c>
      <c r="B163" s="200">
        <f>SUM(B156+B157+B158+B159-B160-B161+B162)</f>
        <v>0</v>
      </c>
      <c r="C163" s="197">
        <f>SUM(C156+C157+C158+C159-C160-C161+C162)</f>
        <v>0</v>
      </c>
      <c r="D163" s="197"/>
      <c r="E163" s="200">
        <f>SUM(B163:C163)</f>
        <v>0</v>
      </c>
      <c r="F163" s="97"/>
      <c r="G163" s="286"/>
      <c r="H163" s="287"/>
      <c r="I163" s="287"/>
      <c r="J163" s="287"/>
      <c r="K163" s="287"/>
      <c r="L163" s="287"/>
      <c r="M163" s="287"/>
      <c r="N163" s="287"/>
      <c r="O163" s="288"/>
      <c r="P163" s="44"/>
      <c r="R163"/>
      <c r="S163"/>
      <c r="T163"/>
      <c r="U163" s="41" t="e">
        <f>((F154-((E165*F154+C166+D166)-E165)/E165))*E163</f>
        <v>#VALUE!</v>
      </c>
      <c r="V163" t="e">
        <f>H155*E163</f>
        <v>#VALUE!</v>
      </c>
      <c r="W163" s="5">
        <f>IFERROR(IF(E163=0,0,E163*H154),0)</f>
        <v>0</v>
      </c>
      <c r="X163" s="184">
        <f>IF(E163=0,0,E163*F153)</f>
        <v>0</v>
      </c>
      <c r="Y163" s="184">
        <f>IF(NOT(ISERROR(MATCH("Selvfinansieret",B159,0))),0,IF(OR(NOT(ISERROR(MATCH("Ej statsstøtte",B159,0))),NOT(ISERROR(MATCH(B159,AI169:AI171,0)))),E163,IF(AND(D166=0,C166=0),X163,IF(AND(D166&gt;0,C166=0),V163,IF(AND(D166&gt;0,C166&gt;0,V163=0),0,IF(AND(W163&lt;&gt;0,W163&lt;V163),W163,V163))))))</f>
        <v>0</v>
      </c>
      <c r="Z163" s="184"/>
      <c r="AA163" t="s">
        <v>209</v>
      </c>
      <c r="AB163"/>
      <c r="AC163"/>
      <c r="AD163" t="s">
        <v>172</v>
      </c>
      <c r="AE163" t="s">
        <v>163</v>
      </c>
      <c r="AF163" t="s">
        <v>171</v>
      </c>
      <c r="AG163" s="84" t="str">
        <f>""</f>
        <v/>
      </c>
      <c r="AH163" s="184" t="str">
        <f>IF(NOT(ISERROR(MATCH("Selvfinansieret",B152,0))),"",IF(NOT(ISERROR(MATCH(B152,{"ABER"},0))),AE163,IF(NOT(ISERROR(MATCH(B152,{"GBER"},0))),AF163,IF(NOT(ISERROR(MATCH(B152,{"FIBER"},0))),AG163,IF(NOT(ISERROR(MATCH(B152,{"Ej statsstøtte"},0))),AD163,"")))))</f>
        <v/>
      </c>
      <c r="AI163" s="83" t="s">
        <v>127</v>
      </c>
    </row>
    <row r="164" spans="1:41" ht="15.75" thickBot="1">
      <c r="A164" s="33" t="s">
        <v>1</v>
      </c>
      <c r="B164" s="198">
        <f>IFERROR(IF(E164=0,0,Y164),0)</f>
        <v>0</v>
      </c>
      <c r="C164" s="196">
        <f>IFERROR(E164-B164,0)</f>
        <v>0</v>
      </c>
      <c r="D164" s="196"/>
      <c r="E164" s="216"/>
      <c r="F164" s="96"/>
      <c r="G164" s="286"/>
      <c r="H164" s="287"/>
      <c r="I164" s="287"/>
      <c r="J164" s="287"/>
      <c r="K164" s="287"/>
      <c r="L164" s="287"/>
      <c r="M164" s="287"/>
      <c r="N164" s="287"/>
      <c r="O164" s="288"/>
      <c r="P164" s="190"/>
      <c r="R164"/>
      <c r="S164"/>
      <c r="T164"/>
      <c r="U164" s="41" t="e">
        <f>((F154-((E165*F154+C166+D166)-E165)/E165))*E164</f>
        <v>#VALUE!</v>
      </c>
      <c r="V164" t="e">
        <f>H155*E164</f>
        <v>#VALUE!</v>
      </c>
      <c r="W164" s="5">
        <f>IFERROR(IF(E164=0,0,E164*H154),0)</f>
        <v>0</v>
      </c>
      <c r="X164" s="184">
        <f>IF(E164=0,0,E164*F153)</f>
        <v>0</v>
      </c>
      <c r="Y164" s="184">
        <f>IF(NOT(ISERROR(MATCH("Selvfinansieret",B160,0))),0,IF(OR(NOT(ISERROR(MATCH("Ej statsstøtte",B160,0))),NOT(ISERROR(MATCH(B160,AI170:AI172,0)))),E164,IF(AND(D166=0,C166=0),X164,IF(AND(D166&gt;0,C166=0),V164,IF(AND(D166&gt;0,C166&gt;0,V164=0),0,IF(AND(W164&lt;&gt;0,W164&lt;V164),W164,V164))))))</f>
        <v>0</v>
      </c>
      <c r="Z164" s="184"/>
      <c r="AA164" s="40"/>
      <c r="AB164" s="41"/>
      <c r="AC164"/>
      <c r="AD164" t="s">
        <v>163</v>
      </c>
      <c r="AE164" t="s">
        <v>164</v>
      </c>
      <c r="AF164" t="s">
        <v>172</v>
      </c>
      <c r="AG164" s="84" t="str">
        <f>""</f>
        <v/>
      </c>
      <c r="AH164" s="184" t="str">
        <f>IF(NOT(ISERROR(MATCH("Selvfinansieret",B152,0))),"",IF(NOT(ISERROR(MATCH(B152,{"ABER"},0))),AE164,IF(NOT(ISERROR(MATCH(B152,{"GBER"},0))),AF164,IF(NOT(ISERROR(MATCH(B152,{"FIBER"},0))),AG164,IF(NOT(ISERROR(MATCH(B152,{"Ej statsstøtte"},0))),AD164,"")))))</f>
        <v/>
      </c>
      <c r="AI164" s="83" t="s">
        <v>128</v>
      </c>
    </row>
    <row r="165" spans="1:41" ht="15.75" thickBot="1">
      <c r="A165" s="167" t="s">
        <v>0</v>
      </c>
      <c r="B165" s="248">
        <f>IF(B163+B164&lt;=0,0,B163+B164)</f>
        <v>0</v>
      </c>
      <c r="C165" s="248">
        <f>IF(C163+C164-C166&lt;=0,0,C163+C164-C166)</f>
        <v>0</v>
      </c>
      <c r="D165" s="199"/>
      <c r="E165" s="201">
        <f>SUM(E156+E157+E158+E159-E160-E161+E162)+E164</f>
        <v>0</v>
      </c>
      <c r="F165" s="168"/>
      <c r="G165" s="289"/>
      <c r="H165" s="290"/>
      <c r="I165" s="290"/>
      <c r="J165" s="290"/>
      <c r="K165" s="290"/>
      <c r="L165" s="290"/>
      <c r="M165" s="290"/>
      <c r="N165" s="290"/>
      <c r="O165" s="291"/>
      <c r="P165" s="44"/>
      <c r="R165"/>
      <c r="S165"/>
      <c r="T165"/>
      <c r="U165" s="41" t="e">
        <f>((F154-((E165*F154+C166+D166)-E165)/E165))*E165</f>
        <v>#VALUE!</v>
      </c>
      <c r="V165" t="e">
        <f>H155*E165</f>
        <v>#VALUE!</v>
      </c>
      <c r="W165" s="5">
        <f>IFERROR(IF(E165=0,0,E165*H154),0)</f>
        <v>0</v>
      </c>
      <c r="Y165" s="184">
        <f>IF(NOT(ISERROR(MATCH("Selvfinansieret",B161,0))),0,IF(OR(NOT(ISERROR(MATCH("Ej statsstøtte",B161,0))),NOT(ISERROR(MATCH(B161,AI171:AI173,0)))),E165,IF(AND(D166=0,C166=0),X165,IF(AND(D166&gt;0,C166=0),V165,IF(AND(D166&gt;0,C166&gt;0,V165=0),0,IF(AND(W165&lt;&gt;0,W165&lt;V165),W165,V165))))))</f>
        <v>0</v>
      </c>
      <c r="Z165" s="184"/>
      <c r="AA165" s="182"/>
      <c r="AB165" s="182"/>
      <c r="AC165"/>
      <c r="AD165" t="s">
        <v>164</v>
      </c>
      <c r="AE165" s="84" t="str">
        <f>""</f>
        <v/>
      </c>
      <c r="AF165" t="s">
        <v>161</v>
      </c>
      <c r="AG165" s="84" t="str">
        <f>""</f>
        <v/>
      </c>
      <c r="AH165" s="184" t="str">
        <f>IF(NOT(ISERROR(MATCH("Selvfinansieret",B152,0))),"",IF(NOT(ISERROR(MATCH(B152,{"ABER"},0))),AE165,IF(NOT(ISERROR(MATCH(B152,{"GBER"},0))),AF165,IF(NOT(ISERROR(MATCH(B152,{"FIBER"},0))),AG165,IF(NOT(ISERROR(MATCH(B152,{"Ej statsstøtte"},0))),AD165,"")))))</f>
        <v/>
      </c>
      <c r="AI165" s="41" t="s">
        <v>185</v>
      </c>
    </row>
    <row r="166" spans="1:41" ht="15">
      <c r="A166" s="169" t="s">
        <v>151</v>
      </c>
      <c r="B166" s="247">
        <f>B165</f>
        <v>0</v>
      </c>
      <c r="C166" s="243"/>
      <c r="D166" s="243"/>
      <c r="E166" s="247">
        <f>SUM(B156+B157+B158+B159-B160-B161+B162)</f>
        <v>0</v>
      </c>
      <c r="F166" s="187"/>
      <c r="G166" s="166"/>
      <c r="H166" s="166"/>
      <c r="I166" s="166"/>
      <c r="J166" s="166"/>
      <c r="K166" s="166"/>
      <c r="L166" s="166"/>
      <c r="M166" s="166"/>
      <c r="N166" s="166"/>
      <c r="O166" s="166"/>
      <c r="P166" s="44"/>
      <c r="R166"/>
      <c r="S166"/>
      <c r="T166"/>
      <c r="U166"/>
      <c r="W166"/>
      <c r="Y166" s="184"/>
      <c r="Z166" s="184"/>
      <c r="AA166" s="78"/>
      <c r="AB166" s="183"/>
      <c r="AC166" s="41"/>
      <c r="AD166" t="s">
        <v>174</v>
      </c>
      <c r="AE166" s="5" t="str">
        <f>""</f>
        <v/>
      </c>
      <c r="AF166" s="84" t="s">
        <v>173</v>
      </c>
      <c r="AG166" s="84" t="str">
        <f>""</f>
        <v/>
      </c>
      <c r="AH166" s="184" t="str">
        <f>IF(NOT(ISERROR(MATCH("Selvfinansieret",B152,0))),"",IF(NOT(ISERROR(MATCH(B152,{"ABER"},0))),AE166,IF(NOT(ISERROR(MATCH(B152,{"GBER"},0))),AF166,IF(NOT(ISERROR(MATCH(B152,{"FIBER"},0))),AG166,IF(NOT(ISERROR(MATCH(B152,{"Ej statsstøtte"},0))),AD166,"")))))</f>
        <v/>
      </c>
      <c r="AI166" t="s">
        <v>212</v>
      </c>
      <c r="AK166" s="24"/>
      <c r="AL166" s="24"/>
      <c r="AM166" s="24"/>
      <c r="AN166" s="24"/>
      <c r="AO166" s="24"/>
    </row>
    <row r="167" spans="1:41" ht="15">
      <c r="A167" s="209"/>
      <c r="B167" s="210"/>
      <c r="C167" s="210"/>
      <c r="D167" s="210"/>
      <c r="E167" s="203"/>
      <c r="F167" s="165"/>
      <c r="G167" s="166"/>
      <c r="H167" s="166"/>
      <c r="I167" s="166"/>
      <c r="J167" s="166"/>
      <c r="K167" s="166"/>
      <c r="L167" s="166"/>
      <c r="M167" s="166"/>
      <c r="N167" s="166"/>
      <c r="O167" s="166"/>
      <c r="P167" s="44"/>
      <c r="R167"/>
      <c r="S167"/>
      <c r="T167"/>
      <c r="U167"/>
      <c r="W167"/>
      <c r="Y167" s="184"/>
      <c r="Z167" s="184"/>
      <c r="AA167" s="184"/>
      <c r="AB167" s="24"/>
      <c r="AC167" s="24"/>
      <c r="AD167" t="s">
        <v>187</v>
      </c>
      <c r="AE167" s="24" t="str">
        <f>""</f>
        <v/>
      </c>
      <c r="AF167" s="24" t="str">
        <f>""</f>
        <v/>
      </c>
      <c r="AG167" s="84" t="str">
        <f>""</f>
        <v/>
      </c>
      <c r="AH167" s="184" t="str">
        <f>IF(NOT(ISERROR(MATCH("Selvfinansieret",B152,0))),"",IF(NOT(ISERROR(MATCH(B152,{"ABER"},0))),AE167,IF(NOT(ISERROR(MATCH(B152,{"GBER"},0))),AF167,IF(NOT(ISERROR(MATCH(B152,{"FIBER"},0))),AG167,IF(NOT(ISERROR(MATCH(B152,{"Ej statsstøtte"},0))),AD167,"")))))</f>
        <v/>
      </c>
      <c r="AI167" s="24"/>
      <c r="AJ167" s="24"/>
      <c r="AK167" s="24"/>
      <c r="AL167" s="24"/>
      <c r="AM167" s="24"/>
      <c r="AN167" s="24"/>
      <c r="AO167" s="24"/>
    </row>
    <row r="168" spans="1:41" ht="15">
      <c r="A168" s="163"/>
      <c r="B168" s="164"/>
      <c r="C168" s="164"/>
      <c r="D168" s="164"/>
      <c r="E168" s="192" t="s">
        <v>183</v>
      </c>
      <c r="F168" s="193" t="str">
        <f>F153</f>
        <v/>
      </c>
      <c r="G168" s="165"/>
      <c r="H168" s="166"/>
      <c r="I168" s="166"/>
      <c r="J168" s="166"/>
      <c r="K168" s="166"/>
      <c r="L168" s="166"/>
      <c r="M168" s="166"/>
      <c r="N168" s="166"/>
      <c r="O168" s="166"/>
      <c r="P168" s="166"/>
      <c r="Q168" s="44"/>
      <c r="R168"/>
      <c r="S168"/>
      <c r="T168"/>
      <c r="U168"/>
      <c r="W168"/>
      <c r="Y168"/>
      <c r="Z168" s="184"/>
      <c r="AD168" s="24"/>
      <c r="AE168" s="24"/>
      <c r="AF168" s="24"/>
      <c r="AG168" s="24"/>
      <c r="AH168" s="24"/>
      <c r="AI168" s="24"/>
      <c r="AJ168" s="24"/>
      <c r="AK168" s="24"/>
      <c r="AL168" s="24"/>
      <c r="AM168" s="24"/>
      <c r="AN168" s="24"/>
      <c r="AO168" s="24"/>
    </row>
    <row r="169" spans="1:41" ht="30">
      <c r="A169" s="163"/>
      <c r="B169" s="164"/>
      <c r="C169" s="164"/>
      <c r="D169" s="164"/>
      <c r="E169" s="244" t="s">
        <v>215</v>
      </c>
      <c r="F169" s="193" t="str">
        <f>IFERROR(B165/E165,"")</f>
        <v/>
      </c>
      <c r="G169" s="165"/>
      <c r="H169" s="166"/>
      <c r="I169" s="166"/>
      <c r="J169" s="166"/>
      <c r="K169" s="166"/>
      <c r="L169" s="166"/>
      <c r="M169" s="166"/>
      <c r="N169" s="166"/>
      <c r="O169" s="166"/>
      <c r="P169" s="166"/>
      <c r="Q169" s="44"/>
      <c r="R169"/>
      <c r="S169"/>
      <c r="T169"/>
      <c r="U169"/>
      <c r="W169"/>
      <c r="Y169"/>
      <c r="Z169" s="184"/>
      <c r="AD169" s="24"/>
      <c r="AE169" s="24"/>
      <c r="AF169" s="24"/>
      <c r="AG169" s="24"/>
      <c r="AH169" s="24"/>
      <c r="AI169" s="24"/>
      <c r="AJ169" s="24"/>
      <c r="AK169" s="24"/>
      <c r="AL169" s="24"/>
      <c r="AM169" s="24"/>
      <c r="AN169" s="24"/>
      <c r="AO169" s="24"/>
    </row>
    <row r="170" spans="1:41" ht="15">
      <c r="A170" s="34"/>
      <c r="B170" s="35"/>
      <c r="C170" s="35"/>
      <c r="D170" s="35"/>
      <c r="E170" s="36" t="s">
        <v>69</v>
      </c>
      <c r="F170" s="99">
        <f>IF(NOT(ISERROR(MATCH("Ej statsstøtte",B152,0))),0,IFERROR(E164/E163,0))</f>
        <v>0</v>
      </c>
      <c r="G170" s="242"/>
      <c r="H170" s="4"/>
      <c r="I170" s="4"/>
      <c r="J170" s="4"/>
      <c r="K170" s="4"/>
      <c r="L170" s="4"/>
      <c r="M170" s="4"/>
      <c r="N170" s="4"/>
      <c r="O170" s="4"/>
      <c r="P170" s="4"/>
      <c r="R170"/>
      <c r="S170"/>
      <c r="T170"/>
      <c r="U170"/>
      <c r="W170"/>
      <c r="Y170"/>
    </row>
    <row r="171" spans="1:41" ht="15">
      <c r="A171" s="74" t="s">
        <v>79</v>
      </c>
      <c r="B171" s="75">
        <f>IFERROR(E165/$E$15,0)</f>
        <v>0</v>
      </c>
      <c r="C171" s="35"/>
      <c r="D171" s="35"/>
      <c r="E171" s="50" t="s">
        <v>70</v>
      </c>
      <c r="F171" s="99">
        <f>IFERROR(E164/E156,0)</f>
        <v>0</v>
      </c>
      <c r="H171" s="4"/>
      <c r="I171" s="4"/>
      <c r="J171" s="4"/>
      <c r="K171" s="4"/>
      <c r="L171" s="4"/>
      <c r="M171" s="4"/>
      <c r="N171" s="4"/>
      <c r="O171" s="4"/>
      <c r="P171" s="4"/>
      <c r="R171"/>
      <c r="S171"/>
      <c r="T171"/>
      <c r="U171"/>
      <c r="W171"/>
      <c r="Y171"/>
    </row>
    <row r="172" spans="1:41" ht="15">
      <c r="A172" s="73"/>
      <c r="B172" s="76"/>
      <c r="E172" s="50"/>
      <c r="H172" s="4"/>
      <c r="I172" s="4"/>
      <c r="J172" s="4"/>
      <c r="K172" s="4"/>
      <c r="L172" s="4"/>
      <c r="M172" s="4"/>
      <c r="N172" s="4"/>
      <c r="O172" s="4"/>
      <c r="P172" s="4"/>
      <c r="R172"/>
      <c r="S172"/>
      <c r="T172"/>
      <c r="U172"/>
      <c r="W172"/>
      <c r="Y172"/>
      <c r="AD172"/>
    </row>
    <row r="173" spans="1:41" ht="15">
      <c r="A173" s="29" t="s">
        <v>34</v>
      </c>
      <c r="B173" s="1"/>
      <c r="C173" s="206" t="s">
        <v>54</v>
      </c>
      <c r="D173" s="206"/>
      <c r="E173" s="30" t="s">
        <v>37</v>
      </c>
      <c r="F173" s="204"/>
      <c r="G173" s="184"/>
      <c r="H173" s="205"/>
      <c r="I173" s="207"/>
      <c r="J173" s="184"/>
      <c r="K173" s="184"/>
      <c r="L173" s="184"/>
      <c r="M173" s="184"/>
      <c r="R173" s="48"/>
      <c r="S173" s="79"/>
      <c r="T173" s="183"/>
      <c r="W173" s="5"/>
      <c r="X173" s="83"/>
      <c r="AA173" s="184" t="str">
        <f>IF(NOT(ISERROR(MATCH("Selvfinansieret",B174,0))),"",IF(NOT(ISERROR(MATCH(B174,{"ABER"},0))),IF(X173=0,"",X173),IF(NOT(ISERROR(MATCH(B174,{"GEBER"},0))),IF(AG188=0,"",AG188),IF(NOT(ISERROR(MATCH(B174,{"FIBER"},0))),IF(Z173=0,"",Z173),""))))</f>
        <v/>
      </c>
      <c r="AF173" s="184"/>
    </row>
    <row r="174" spans="1:41" ht="15">
      <c r="A174" s="29" t="s">
        <v>207</v>
      </c>
      <c r="B174" s="31"/>
      <c r="C174" s="206"/>
      <c r="D174" s="206"/>
      <c r="E174" s="30" t="s">
        <v>177</v>
      </c>
      <c r="F174" s="31" t="str">
        <f>IF(ISBLANK($F$19),"Projektform skal vælges ved hovedansøger",$F$19)</f>
        <v>Samarbejde</v>
      </c>
      <c r="G174" s="184"/>
      <c r="H174" s="205"/>
      <c r="I174" s="207"/>
      <c r="J174" s="184"/>
      <c r="K174" s="184"/>
      <c r="L174" s="184"/>
      <c r="M174" s="184"/>
      <c r="R174" s="48"/>
      <c r="S174" s="79"/>
      <c r="T174" s="83"/>
      <c r="W174" s="5"/>
      <c r="X174" s="83"/>
      <c r="Y174" s="84"/>
      <c r="AA174" s="184"/>
      <c r="AF174" s="184"/>
    </row>
    <row r="175" spans="1:41" ht="30">
      <c r="A175" s="30" t="s">
        <v>35</v>
      </c>
      <c r="B175" s="31"/>
      <c r="C175" s="30"/>
      <c r="D175" s="30"/>
      <c r="E175" s="217" t="s">
        <v>36</v>
      </c>
      <c r="F175" s="218" t="str">
        <f>IFERROR(IF(NOT(ISERROR(MATCH(B174,{"ABER"},0))),INDEX(ABER_Tilskudsprocent_liste[#All],MATCH(B175,ABER_Tilskudsprocent_liste[[#All],[Typer af projekter og aktiviteter/ virksomhedsstørrelse]],0),MATCH(AA177,ABER_Tilskudsprocent_liste[#Headers],0)),IF(NOT(ISERROR(MATCH(B174,{"GBER"},0))),INDEX(GEBER_Tilskudsprocent_liste[#All],MATCH(B175,GEBER_Tilskudsprocent_liste[[#All],[Typer af projekter og aktiviteter/ virksomhedsstørrelse]],0),MATCH(AA177,GEBER_Tilskudsprocent_liste[#Headers],0)),IF(NOT(ISERROR(MATCH(B174,{"FIBER"},0))),INDEX(FIBER_Tilskudsprocent_liste[#All],MATCH(B175,FIBER_Tilskudsprocent_liste[[#All],[Typer af projekter og aktiviteter/ virksomhedsstørrelse]],0),MATCH(AA177,FIBER_Tilskudsprocent_liste[#Headers],0)),""))),"")</f>
        <v/>
      </c>
      <c r="G175" s="217" t="s">
        <v>213</v>
      </c>
      <c r="H175" s="249" t="s">
        <v>218</v>
      </c>
      <c r="I175" s="250"/>
      <c r="J175" s="251" t="s">
        <v>221</v>
      </c>
      <c r="K175" s="251"/>
      <c r="L175" s="184"/>
      <c r="M175" s="184"/>
      <c r="R175" s="49"/>
      <c r="S175" s="80"/>
      <c r="T175" s="83"/>
      <c r="W175" s="5"/>
      <c r="X175" s="186"/>
      <c r="AB175" s="83"/>
      <c r="AF175" s="184"/>
    </row>
    <row r="176" spans="1:41" ht="15">
      <c r="A176" s="29"/>
      <c r="B176" s="30"/>
      <c r="C176" s="30"/>
      <c r="D176" s="30"/>
      <c r="E176" s="217"/>
      <c r="F176" s="255" t="str">
        <f>IFERROR(IF(NOT(ISERROR(MATCH(B174,{"ABER"},0))),INDEX(ABER_Tilskudsprocent_liste[#All],MATCH(B175,ABER_Tilskudsprocent_liste[[#All],[Typer af projekter og aktiviteter/ virksomhedsstørrelse]],0),MATCH(AA177,ABER_Tilskudsprocent_liste[#Headers],0)),IF(NOT(ISERROR(MATCH(B174,{"GBER"},0))),INDEX(GEBER_Tilskudsprocent_liste[#All],MATCH(B175,GEBER_Tilskudsprocent_liste[[#All],[Typer af projekter og aktiviteter/ virksomhedsstørrelse]],0),MATCH(AA177,GEBER_Tilskudsprocent_liste[#Headers],0)),IF(NOT(ISERROR(MATCH(B174,{"FIBER"},0))),INDEX(FIBER_Tilskudsprocent_liste[#All],MATCH(B175,FIBER_Tilskudsprocent_liste[[#All],[Typer af projekter og aktiviteter/ virksomhedsstørrelse]],0),MATCH(AA177,FIBER_Tilskudsprocent_liste[#Headers],0)),""))),"")</f>
        <v/>
      </c>
      <c r="G176" s="252"/>
      <c r="H176" s="251" t="str">
        <f>IFERROR(IF(E187*(1-F176)-C188&lt;0,F176-((E187*F176+C188)-E187)/E187,""),"")</f>
        <v/>
      </c>
      <c r="I176" s="251" t="str">
        <f>IFERROR(IF(D188&lt;&gt;0,IF(D188=E187,0,IF(C188&gt;0,(F176-D188/E187)-H176,"HA")),IF(E187*(1-F176)-C188&lt;0,((F176-((E187*F176+C188+D188)-E187)/E187)),"")),"")</f>
        <v/>
      </c>
      <c r="J176" s="253" t="e">
        <f>I176-H177</f>
        <v>#VALUE!</v>
      </c>
      <c r="K176" s="251"/>
      <c r="L176" s="184"/>
      <c r="M176" s="184"/>
      <c r="R176" s="49"/>
      <c r="S176" s="80"/>
      <c r="T176" s="83"/>
      <c r="U176" s="41" t="s">
        <v>220</v>
      </c>
      <c r="V176" t="s">
        <v>219</v>
      </c>
      <c r="W176" s="184" t="s">
        <v>217</v>
      </c>
      <c r="X176" s="184" t="s">
        <v>216</v>
      </c>
      <c r="Y176" s="184" t="s">
        <v>182</v>
      </c>
      <c r="AA176" s="42" t="s">
        <v>179</v>
      </c>
      <c r="AB176" s="46" t="s">
        <v>177</v>
      </c>
      <c r="AC176"/>
    </row>
    <row r="177" spans="1:41" ht="15.75" thickBot="1">
      <c r="A177" s="37"/>
      <c r="B177" s="27" t="s">
        <v>85</v>
      </c>
      <c r="C177" s="27" t="s">
        <v>208</v>
      </c>
      <c r="D177" s="27" t="s">
        <v>214</v>
      </c>
      <c r="E177" s="27" t="s">
        <v>0</v>
      </c>
      <c r="F177" s="28" t="s">
        <v>13</v>
      </c>
      <c r="G177" s="208"/>
      <c r="H177" s="254" t="e">
        <f>(F176-D188/E187)</f>
        <v>#VALUE!</v>
      </c>
      <c r="I177" s="252"/>
      <c r="J177" s="208"/>
      <c r="K177" s="252"/>
      <c r="L177" s="208"/>
      <c r="M177" s="208"/>
      <c r="N177" s="4"/>
      <c r="O177" s="4"/>
      <c r="P177" s="189"/>
      <c r="Q177" s="42"/>
      <c r="R177" s="81"/>
      <c r="S177" s="41"/>
      <c r="T177" s="41"/>
      <c r="U177"/>
      <c r="V177" s="5"/>
      <c r="W177" s="184"/>
      <c r="X177" s="184"/>
      <c r="Z177" s="83"/>
      <c r="AA177" s="40" t="str">
        <f>CONCATENATE(F173," - ",AB177)</f>
        <v xml:space="preserve"> - Samarbejde</v>
      </c>
      <c r="AB177" t="str">
        <f>F174</f>
        <v>Samarbejde</v>
      </c>
      <c r="AC177"/>
    </row>
    <row r="178" spans="1:41" ht="15">
      <c r="A178" s="5" t="s">
        <v>82</v>
      </c>
      <c r="B178" s="196">
        <f>IFERROR(IF(E178=0,0,Y178),0)</f>
        <v>0</v>
      </c>
      <c r="C178" s="196">
        <f t="shared" ref="C178:C184" si="16">IFERROR(E178-B178,0)</f>
        <v>0</v>
      </c>
      <c r="D178" s="196"/>
      <c r="E178" s="215"/>
      <c r="F178" s="32"/>
      <c r="G178" s="283"/>
      <c r="H178" s="284"/>
      <c r="I178" s="284"/>
      <c r="J178" s="284"/>
      <c r="K178" s="284"/>
      <c r="L178" s="284"/>
      <c r="M178" s="284"/>
      <c r="N178" s="284"/>
      <c r="O178" s="285"/>
      <c r="P178" s="190"/>
      <c r="Q178" s="45"/>
      <c r="R178" s="78"/>
      <c r="S178" s="41"/>
      <c r="T178" s="41"/>
      <c r="U178" s="41" t="e">
        <f>((F176-((E187*F176+C188)-E187)/E187))*E178</f>
        <v>#VALUE!</v>
      </c>
      <c r="V178" t="e">
        <f>H177*E178</f>
        <v>#VALUE!</v>
      </c>
      <c r="W178" s="5">
        <f>IFERROR(IF(E178=0,0,E178*H176),0)</f>
        <v>0</v>
      </c>
      <c r="X178" s="184">
        <f>IF(E178=0,0,E178*F175)</f>
        <v>0</v>
      </c>
      <c r="Y178" s="184">
        <f>IF(NOT(ISERROR(MATCH("Selvfinansieret",B174,0))),0,IF(OR(NOT(ISERROR(MATCH("Ej statsstøtte",B174,0))),NOT(ISERROR(MATCH(B174,AI184:AI186,0)))),E178,IF(AND(D188=0,C188=0),X178,IF(AND(D188&gt;0,C188=0),V178,IF(AND(D188&gt;0,C188&gt;0,V178=0),0,IF(AND(W178&lt;&gt;0,W178&lt;V178),W178,V178))))))</f>
        <v>0</v>
      </c>
      <c r="AA178" s="40"/>
      <c r="AB178" s="41"/>
      <c r="AC178"/>
      <c r="AE178" s="292" t="s">
        <v>178</v>
      </c>
      <c r="AF178" s="292"/>
      <c r="AG178" s="292"/>
    </row>
    <row r="179" spans="1:41" ht="15">
      <c r="A179" s="5" t="s">
        <v>3</v>
      </c>
      <c r="B179" s="196">
        <f t="shared" ref="B179:B184" si="17">IFERROR(IF(E179=0,0,Y179),0)</f>
        <v>0</v>
      </c>
      <c r="C179" s="196">
        <f t="shared" si="16"/>
        <v>0</v>
      </c>
      <c r="D179" s="196"/>
      <c r="E179" s="215"/>
      <c r="F179" s="95"/>
      <c r="G179" s="286"/>
      <c r="H179" s="287"/>
      <c r="I179" s="287"/>
      <c r="J179" s="287"/>
      <c r="K179" s="287"/>
      <c r="L179" s="287"/>
      <c r="M179" s="287"/>
      <c r="N179" s="287"/>
      <c r="O179" s="288"/>
      <c r="P179" s="190"/>
      <c r="Q179" s="78"/>
      <c r="R179" s="82"/>
      <c r="S179" s="43"/>
      <c r="T179" s="41"/>
      <c r="U179" s="41" t="e">
        <f>((F176-((E187*F176+C188+D188)-E187)/E187))*E179</f>
        <v>#VALUE!</v>
      </c>
      <c r="V179" t="e">
        <f>H177*E179</f>
        <v>#VALUE!</v>
      </c>
      <c r="W179" s="5">
        <f>IFERROR(IF(E179=0,0,E179*H176),0)</f>
        <v>0</v>
      </c>
      <c r="X179" s="184">
        <f>IF(E179=0,0,E179*F175)</f>
        <v>0</v>
      </c>
      <c r="Y179" s="184">
        <f>IF(NOT(ISERROR(MATCH("Selvfinansieret",B175,0))),0,IF(OR(NOT(ISERROR(MATCH("Ej statsstøtte",B175,0))),NOT(ISERROR(MATCH(B175,AI185:AI187,0)))),E179,IF(AND(D188=0,C188=0),X179,IF(AND(D188&gt;0,C188=0),V179,IF(AND(D188&gt;0,C188&gt;0,V179=0),0,IF(AND(W179&lt;&gt;0,W179&lt;V179),W179,V179))))))</f>
        <v>0</v>
      </c>
      <c r="AA179" s="40"/>
      <c r="AB179" s="41"/>
      <c r="AC179"/>
    </row>
    <row r="180" spans="1:41" ht="15">
      <c r="A180" s="5" t="s">
        <v>84</v>
      </c>
      <c r="B180" s="196">
        <f t="shared" si="17"/>
        <v>0</v>
      </c>
      <c r="C180" s="196">
        <f t="shared" si="16"/>
        <v>0</v>
      </c>
      <c r="D180" s="196"/>
      <c r="E180" s="215"/>
      <c r="F180" s="95"/>
      <c r="G180" s="286"/>
      <c r="H180" s="287"/>
      <c r="I180" s="287"/>
      <c r="J180" s="287"/>
      <c r="K180" s="287"/>
      <c r="L180" s="287"/>
      <c r="M180" s="287"/>
      <c r="N180" s="287"/>
      <c r="O180" s="288"/>
      <c r="P180" s="190"/>
      <c r="Q180" s="78"/>
      <c r="R180" s="82"/>
      <c r="S180" s="43"/>
      <c r="T180" s="41"/>
      <c r="U180" s="41" t="e">
        <f>((F176-((E187*F176+C188+D188)-E187)/E187))*E180</f>
        <v>#VALUE!</v>
      </c>
      <c r="V180" t="e">
        <f>H177*E180</f>
        <v>#VALUE!</v>
      </c>
      <c r="W180" s="5">
        <f>IFERROR(IF(E180=0,0,E180*H176),0)</f>
        <v>0</v>
      </c>
      <c r="X180" s="184">
        <f>IF(E180=0,0,E180*F175)</f>
        <v>0</v>
      </c>
      <c r="Y180" s="184">
        <f>IF(NOT(ISERROR(MATCH("Selvfinansieret",B176,0))),0,IF(OR(NOT(ISERROR(MATCH("Ej statsstøtte",B176,0))),NOT(ISERROR(MATCH(B176,AI186:AI188,0)))),E180,IF(AND(D188=0,C188=0),X180,IF(AND(D188&gt;0,C188=0),V180,IF(AND(D188&gt;0,C188&gt;0,V180=0),0,IF(AND(W180&lt;&gt;0,W180&lt;V180),W180,V180))))))</f>
        <v>0</v>
      </c>
      <c r="AA180" s="40"/>
      <c r="AB180" s="41"/>
      <c r="AC180"/>
      <c r="AD180" s="50" t="s">
        <v>210</v>
      </c>
      <c r="AE180" s="50" t="s">
        <v>165</v>
      </c>
      <c r="AF180" s="50" t="s">
        <v>186</v>
      </c>
      <c r="AG180" s="50" t="s">
        <v>166</v>
      </c>
      <c r="AH180" s="50" t="s">
        <v>184</v>
      </c>
      <c r="AI180" s="50" t="s">
        <v>188</v>
      </c>
      <c r="AJ180" s="50" t="s">
        <v>211</v>
      </c>
    </row>
    <row r="181" spans="1:41" ht="15">
      <c r="A181" s="5" t="s">
        <v>46</v>
      </c>
      <c r="B181" s="196">
        <f t="shared" si="17"/>
        <v>0</v>
      </c>
      <c r="C181" s="196">
        <f t="shared" si="16"/>
        <v>0</v>
      </c>
      <c r="D181" s="196"/>
      <c r="E181" s="215"/>
      <c r="F181" s="95"/>
      <c r="G181" s="286"/>
      <c r="H181" s="287"/>
      <c r="I181" s="287"/>
      <c r="J181" s="287"/>
      <c r="K181" s="287"/>
      <c r="L181" s="287"/>
      <c r="M181" s="287"/>
      <c r="N181" s="287"/>
      <c r="O181" s="288"/>
      <c r="P181" s="191"/>
      <c r="Q181" s="78"/>
      <c r="R181" s="82"/>
      <c r="S181" s="43"/>
      <c r="T181" s="41"/>
      <c r="U181" s="41" t="e">
        <f>((F176-((E187*F176+C188+D188)-E187)/E187))*E181</f>
        <v>#VALUE!</v>
      </c>
      <c r="V181" t="e">
        <f>H177*E181</f>
        <v>#VALUE!</v>
      </c>
      <c r="W181" s="5">
        <f>IFERROR(IF(E181=0,0,E181*H176),0)</f>
        <v>0</v>
      </c>
      <c r="X181" s="184">
        <f>IF(E181=0,0,E181*F175)</f>
        <v>0</v>
      </c>
      <c r="Y181" s="184">
        <f>IF(NOT(ISERROR(MATCH("Selvfinansieret",B177,0))),0,IF(OR(NOT(ISERROR(MATCH("Ej statsstøtte",B177,0))),NOT(ISERROR(MATCH(B177,AI187:AI189,0)))),E181,IF(AND(D188=0,C188=0),X181,IF(AND(D188&gt;0,C188=0),V181,IF(AND(D188&gt;0,C188&gt;0,V181=0),0,IF(AND(W181&lt;&gt;0,W181&lt;V181),W181,V181))))))</f>
        <v>0</v>
      </c>
      <c r="AA181" t="s">
        <v>180</v>
      </c>
      <c r="AB181" t="s">
        <v>175</v>
      </c>
      <c r="AC181"/>
      <c r="AD181" t="s">
        <v>159</v>
      </c>
      <c r="AE181" t="s">
        <v>159</v>
      </c>
      <c r="AF181" t="s">
        <v>167</v>
      </c>
      <c r="AG181" s="181" t="s">
        <v>174</v>
      </c>
      <c r="AH181" s="184" t="str">
        <f>IF(NOT(ISERROR(MATCH("Selvfinansieret",B174,0))),"",IF(NOT(ISERROR(MATCH(B174,{"ABER"},0))),AE181,IF(NOT(ISERROR(MATCH(B174,{"GBER"},0))),AF181,IF(NOT(ISERROR(MATCH(B174,{"FIBER"},0))),AG181,IF(NOT(ISERROR(MATCH(B174,{"Ej statsstøtte"},0))),AD181,"")))))</f>
        <v/>
      </c>
      <c r="AI181" s="182" t="s">
        <v>165</v>
      </c>
    </row>
    <row r="182" spans="1:41" ht="15">
      <c r="A182" s="5" t="s">
        <v>2</v>
      </c>
      <c r="B182" s="196">
        <f t="shared" si="17"/>
        <v>0</v>
      </c>
      <c r="C182" s="196">
        <f t="shared" si="16"/>
        <v>0</v>
      </c>
      <c r="D182" s="196"/>
      <c r="E182" s="215"/>
      <c r="F182" s="95"/>
      <c r="G182" s="286"/>
      <c r="H182" s="287"/>
      <c r="I182" s="287"/>
      <c r="J182" s="287"/>
      <c r="K182" s="287"/>
      <c r="L182" s="287"/>
      <c r="M182" s="287"/>
      <c r="N182" s="287"/>
      <c r="O182" s="288"/>
      <c r="P182" s="191"/>
      <c r="Q182" s="78"/>
      <c r="R182" s="82"/>
      <c r="S182" s="43"/>
      <c r="T182" s="41"/>
      <c r="U182" s="41" t="e">
        <f>((F176-((E187*F176+C188+D188)-E187)/E187))*E182</f>
        <v>#VALUE!</v>
      </c>
      <c r="V182" t="e">
        <f>H177*E182</f>
        <v>#VALUE!</v>
      </c>
      <c r="W182" s="5">
        <f>IFERROR(IF(E182=0,0,E182*H176),0)</f>
        <v>0</v>
      </c>
      <c r="X182" s="184">
        <f>IF(E182=0,0,E182*F175)</f>
        <v>0</v>
      </c>
      <c r="Y182" s="184">
        <f>IF(NOT(ISERROR(MATCH("Selvfinansieret",B178,0))),0,IF(OR(NOT(ISERROR(MATCH("Ej statsstøtte",B178,0))),NOT(ISERROR(MATCH(B178,AI188:AI190,0)))),E182,IF(AND(D188=0,C188=0),X182,IF(AND(D188&gt;0,C188=0),V182,IF(AND(D188&gt;0,C188&gt;0,V182=0),0,IF(AND(W182&lt;&gt;0,W182&lt;V182),W182,V182))))))</f>
        <v>0</v>
      </c>
      <c r="AA182" t="s">
        <v>68</v>
      </c>
      <c r="AB182" t="s">
        <v>176</v>
      </c>
      <c r="AC182"/>
      <c r="AD182" t="s">
        <v>160</v>
      </c>
      <c r="AE182" t="s">
        <v>160</v>
      </c>
      <c r="AF182" t="s">
        <v>168</v>
      </c>
      <c r="AG182" s="181" t="s">
        <v>161</v>
      </c>
      <c r="AH182" s="184" t="str">
        <f>IF(NOT(ISERROR(MATCH("Selvfinansieret",B174,0))),"",IF(NOT(ISERROR(MATCH(B174,{"ABER"},0))),AE182,IF(NOT(ISERROR(MATCH(B174,{"GBER"},0))),AF182,IF(NOT(ISERROR(MATCH(B174,{"FIBER"},0))),AG182,IF(NOT(ISERROR(MATCH(B174,{"Ej statsstøtte"},0))),AD182,"")))))</f>
        <v/>
      </c>
      <c r="AI182" s="183" t="s">
        <v>186</v>
      </c>
    </row>
    <row r="183" spans="1:41" ht="15.75" customHeight="1">
      <c r="A183" s="5" t="s">
        <v>14</v>
      </c>
      <c r="B183" s="196">
        <f t="shared" si="17"/>
        <v>0</v>
      </c>
      <c r="C183" s="196">
        <f t="shared" si="16"/>
        <v>0</v>
      </c>
      <c r="D183" s="196"/>
      <c r="E183" s="215"/>
      <c r="F183" s="95"/>
      <c r="G183" s="286"/>
      <c r="H183" s="287"/>
      <c r="I183" s="287"/>
      <c r="J183" s="287"/>
      <c r="K183" s="287"/>
      <c r="L183" s="287"/>
      <c r="M183" s="287"/>
      <c r="N183" s="287"/>
      <c r="O183" s="288"/>
      <c r="P183" s="190"/>
      <c r="Q183" s="78"/>
      <c r="R183" s="82"/>
      <c r="S183" s="43"/>
      <c r="T183" s="41"/>
      <c r="U183" s="41" t="e">
        <f>((F176-((E187*F176+C188+D188)-E187)/E187))*E183</f>
        <v>#VALUE!</v>
      </c>
      <c r="V183" t="e">
        <f>H177*E183</f>
        <v>#VALUE!</v>
      </c>
      <c r="W183" s="5">
        <f>IFERROR(IF(E183=0,0,E183*H176),0)</f>
        <v>0</v>
      </c>
      <c r="X183" s="184">
        <f>IF(E183=0,0,E183*F175)</f>
        <v>0</v>
      </c>
      <c r="Y183" s="184">
        <f>IF(NOT(ISERROR(MATCH("Selvfinansieret",B179,0))),0,IF(OR(NOT(ISERROR(MATCH("Ej statsstøtte",B179,0))),NOT(ISERROR(MATCH(B179,AI189:AI191,0)))),E183,IF(AND(D188=0,C188=0),X183,IF(AND(D188&gt;0,C188=0),V183,IF(AND(D188&gt;0,C188&gt;0,V183=0),0,IF(AND(W183&lt;&gt;0,W183&lt;V183),W183,V183))))))</f>
        <v>0</v>
      </c>
      <c r="Z183" s="184"/>
      <c r="AA183" t="s">
        <v>181</v>
      </c>
      <c r="AB183"/>
      <c r="AC183"/>
      <c r="AD183" t="s">
        <v>161</v>
      </c>
      <c r="AE183" t="s">
        <v>161</v>
      </c>
      <c r="AF183" t="s">
        <v>169</v>
      </c>
      <c r="AG183" s="241" t="s">
        <v>187</v>
      </c>
      <c r="AH183" s="184" t="str">
        <f>IF(NOT(ISERROR(MATCH("Selvfinansieret",B174,0))),"",IF(NOT(ISERROR(MATCH(B174,{"ABER"},0))),AE183,IF(NOT(ISERROR(MATCH(B174,{"GBER"},0))),AF183,IF(NOT(ISERROR(MATCH(B174,{"FIBER"},0))),AG183,IF(NOT(ISERROR(MATCH(B174,{"Ej statsstøtte"},0))),AD183,"")))))</f>
        <v/>
      </c>
      <c r="AI183" s="183" t="s">
        <v>166</v>
      </c>
    </row>
    <row r="184" spans="1:41" ht="15.75" thickBot="1">
      <c r="A184" s="26" t="s">
        <v>83</v>
      </c>
      <c r="B184" s="196">
        <f t="shared" si="17"/>
        <v>0</v>
      </c>
      <c r="C184" s="196">
        <f t="shared" si="16"/>
        <v>0</v>
      </c>
      <c r="D184" s="196"/>
      <c r="E184" s="216"/>
      <c r="F184" s="95"/>
      <c r="G184" s="287"/>
      <c r="H184" s="287"/>
      <c r="I184" s="287"/>
      <c r="J184" s="287"/>
      <c r="K184" s="287"/>
      <c r="L184" s="287"/>
      <c r="M184" s="287"/>
      <c r="N184" s="287"/>
      <c r="O184" s="288"/>
      <c r="P184" s="190"/>
      <c r="Q184" s="78"/>
      <c r="R184" s="82"/>
      <c r="S184" s="43"/>
      <c r="T184" s="41"/>
      <c r="U184" s="41" t="e">
        <f>((F176-((E187*F176+C188+D188)-E187)/E187))*E184</f>
        <v>#VALUE!</v>
      </c>
      <c r="V184" t="e">
        <f>H177*E184</f>
        <v>#VALUE!</v>
      </c>
      <c r="W184" s="5">
        <f>IFERROR(IF(E184=0,0,E184*H176),0)</f>
        <v>0</v>
      </c>
      <c r="X184" s="184">
        <f>IF(E184=0,0,E184*F175)</f>
        <v>0</v>
      </c>
      <c r="Y184" s="184">
        <f>IF(NOT(ISERROR(MATCH("Selvfinansieret",B180,0))),0,IF(OR(NOT(ISERROR(MATCH("Ej statsstøtte",B180,0))),NOT(ISERROR(MATCH(B180,AI190:AI192,0)))),E184,IF(AND(D188=0,C188=0),X184,IF(AND(D188&gt;0,C188=0),V184,IF(AND(D188&gt;0,C188&gt;0,V184=0),0,IF(AND(W184&lt;&gt;0,W184&lt;V184),W184,V184))))))</f>
        <v>0</v>
      </c>
      <c r="Z184" s="184"/>
      <c r="AA184" t="s">
        <v>87</v>
      </c>
      <c r="AB184"/>
      <c r="AC184"/>
      <c r="AD184" t="s">
        <v>162</v>
      </c>
      <c r="AE184" t="s">
        <v>162</v>
      </c>
      <c r="AF184" t="s">
        <v>170</v>
      </c>
      <c r="AG184" s="84" t="str">
        <f>""</f>
        <v/>
      </c>
      <c r="AH184" s="184" t="str">
        <f>IF(NOT(ISERROR(MATCH("Selvfinansieret",B174,0))),"",IF(NOT(ISERROR(MATCH(B174,{"ABER"},0))),AE184,IF(NOT(ISERROR(MATCH(B174,{"GBER"},0))),AF184,IF(NOT(ISERROR(MATCH(B174,{"FIBER"},0))),AG184,IF(NOT(ISERROR(MATCH(B174,{"Ej statsstøtte"},0))),AD184,"")))))</f>
        <v/>
      </c>
      <c r="AI184" s="83" t="s">
        <v>126</v>
      </c>
    </row>
    <row r="185" spans="1:41" ht="15">
      <c r="A185" s="98" t="s">
        <v>31</v>
      </c>
      <c r="B185" s="200">
        <f>SUM(B178+B179+B180+B181-B182-B183+B184)</f>
        <v>0</v>
      </c>
      <c r="C185" s="197">
        <f>SUM(C178+C179+C180+C181-C182-C183+C184)</f>
        <v>0</v>
      </c>
      <c r="D185" s="197"/>
      <c r="E185" s="200">
        <f>SUM(B185:C185)</f>
        <v>0</v>
      </c>
      <c r="F185" s="97"/>
      <c r="G185" s="286"/>
      <c r="H185" s="287"/>
      <c r="I185" s="287"/>
      <c r="J185" s="287"/>
      <c r="K185" s="287"/>
      <c r="L185" s="287"/>
      <c r="M185" s="287"/>
      <c r="N185" s="287"/>
      <c r="O185" s="288"/>
      <c r="P185" s="44"/>
      <c r="R185"/>
      <c r="S185"/>
      <c r="T185"/>
      <c r="U185" s="41" t="e">
        <f>((F176-((E187*F176+C188+D188)-E187)/E187))*E185</f>
        <v>#VALUE!</v>
      </c>
      <c r="V185" t="e">
        <f>H177*E185</f>
        <v>#VALUE!</v>
      </c>
      <c r="W185" s="5">
        <f>IFERROR(IF(E185=0,0,E185*H176),0)</f>
        <v>0</v>
      </c>
      <c r="X185" s="184">
        <f>IF(E185=0,0,E185*F175)</f>
        <v>0</v>
      </c>
      <c r="Y185" s="184">
        <f>IF(NOT(ISERROR(MATCH("Selvfinansieret",B181,0))),0,IF(OR(NOT(ISERROR(MATCH("Ej statsstøtte",B181,0))),NOT(ISERROR(MATCH(B181,AI191:AI193,0)))),E185,IF(AND(D188=0,C188=0),X185,IF(AND(D188&gt;0,C188=0),V185,IF(AND(D188&gt;0,C188&gt;0,V185=0),0,IF(AND(W185&lt;&gt;0,W185&lt;V185),W185,V185))))))</f>
        <v>0</v>
      </c>
      <c r="Z185" s="184"/>
      <c r="AA185" t="s">
        <v>209</v>
      </c>
      <c r="AB185"/>
      <c r="AC185"/>
      <c r="AD185" t="s">
        <v>172</v>
      </c>
      <c r="AE185" t="s">
        <v>163</v>
      </c>
      <c r="AF185" t="s">
        <v>171</v>
      </c>
      <c r="AG185" s="84" t="str">
        <f>""</f>
        <v/>
      </c>
      <c r="AH185" s="184" t="str">
        <f>IF(NOT(ISERROR(MATCH("Selvfinansieret",B174,0))),"",IF(NOT(ISERROR(MATCH(B174,{"ABER"},0))),AE185,IF(NOT(ISERROR(MATCH(B174,{"GBER"},0))),AF185,IF(NOT(ISERROR(MATCH(B174,{"FIBER"},0))),AG185,IF(NOT(ISERROR(MATCH(B174,{"Ej statsstøtte"},0))),AD185,"")))))</f>
        <v/>
      </c>
      <c r="AI185" s="83" t="s">
        <v>127</v>
      </c>
    </row>
    <row r="186" spans="1:41" ht="15.75" thickBot="1">
      <c r="A186" s="33" t="s">
        <v>1</v>
      </c>
      <c r="B186" s="198">
        <f>IFERROR(IF(E186=0,0,Y186),0)</f>
        <v>0</v>
      </c>
      <c r="C186" s="196">
        <f>IFERROR(E186-B186,0)</f>
        <v>0</v>
      </c>
      <c r="D186" s="196"/>
      <c r="E186" s="216"/>
      <c r="F186" s="96"/>
      <c r="G186" s="286"/>
      <c r="H186" s="287"/>
      <c r="I186" s="287"/>
      <c r="J186" s="287"/>
      <c r="K186" s="287"/>
      <c r="L186" s="287"/>
      <c r="M186" s="287"/>
      <c r="N186" s="287"/>
      <c r="O186" s="288"/>
      <c r="P186" s="190"/>
      <c r="R186"/>
      <c r="S186"/>
      <c r="T186"/>
      <c r="U186" s="41" t="e">
        <f>((F176-((E187*F176+C188+D188)-E187)/E187))*E186</f>
        <v>#VALUE!</v>
      </c>
      <c r="V186" t="e">
        <f>H177*E186</f>
        <v>#VALUE!</v>
      </c>
      <c r="W186" s="5">
        <f>IFERROR(IF(E186=0,0,E186*H176),0)</f>
        <v>0</v>
      </c>
      <c r="X186" s="184">
        <f>IF(E186=0,0,E186*F175)</f>
        <v>0</v>
      </c>
      <c r="Y186" s="184">
        <f>IF(NOT(ISERROR(MATCH("Selvfinansieret",B182,0))),0,IF(OR(NOT(ISERROR(MATCH("Ej statsstøtte",B182,0))),NOT(ISERROR(MATCH(B182,AI192:AI194,0)))),E186,IF(AND(D188=0,C188=0),X186,IF(AND(D188&gt;0,C188=0),V186,IF(AND(D188&gt;0,C188&gt;0,V186=0),0,IF(AND(W186&lt;&gt;0,W186&lt;V186),W186,V186))))))</f>
        <v>0</v>
      </c>
      <c r="Z186" s="184"/>
      <c r="AA186" s="40"/>
      <c r="AB186" s="41"/>
      <c r="AC186"/>
      <c r="AD186" t="s">
        <v>163</v>
      </c>
      <c r="AE186" t="s">
        <v>164</v>
      </c>
      <c r="AF186" t="s">
        <v>172</v>
      </c>
      <c r="AG186" s="84" t="str">
        <f>""</f>
        <v/>
      </c>
      <c r="AH186" s="184" t="str">
        <f>IF(NOT(ISERROR(MATCH("Selvfinansieret",B174,0))),"",IF(NOT(ISERROR(MATCH(B174,{"ABER"},0))),AE186,IF(NOT(ISERROR(MATCH(B174,{"GBER"},0))),AF186,IF(NOT(ISERROR(MATCH(B174,{"FIBER"},0))),AG186,IF(NOT(ISERROR(MATCH(B174,{"Ej statsstøtte"},0))),AD186,"")))))</f>
        <v/>
      </c>
      <c r="AI186" s="83" t="s">
        <v>128</v>
      </c>
    </row>
    <row r="187" spans="1:41" ht="15.75" thickBot="1">
      <c r="A187" s="167" t="s">
        <v>0</v>
      </c>
      <c r="B187" s="248">
        <f>IF(B185+B186&lt;=0,0,B185+B186)</f>
        <v>0</v>
      </c>
      <c r="C187" s="248">
        <f>IF(C185+C186-C188&lt;=0,0,C185+C186-C188)</f>
        <v>0</v>
      </c>
      <c r="D187" s="199"/>
      <c r="E187" s="201">
        <f>SUM(E178+E179+E180+E181-E182-E183+E184)+E186</f>
        <v>0</v>
      </c>
      <c r="F187" s="168"/>
      <c r="G187" s="289"/>
      <c r="H187" s="290"/>
      <c r="I187" s="290"/>
      <c r="J187" s="290"/>
      <c r="K187" s="290"/>
      <c r="L187" s="290"/>
      <c r="M187" s="290"/>
      <c r="N187" s="290"/>
      <c r="O187" s="291"/>
      <c r="P187" s="44"/>
      <c r="R187"/>
      <c r="S187"/>
      <c r="T187"/>
      <c r="U187" s="41" t="e">
        <f>((F176-((E187*F176+C188+D188)-E187)/E187))*E187</f>
        <v>#VALUE!</v>
      </c>
      <c r="V187" t="e">
        <f>H177*E187</f>
        <v>#VALUE!</v>
      </c>
      <c r="W187" s="5">
        <f>IFERROR(IF(E187=0,0,E187*H176),0)</f>
        <v>0</v>
      </c>
      <c r="Y187" s="184">
        <f>IF(NOT(ISERROR(MATCH("Selvfinansieret",B183,0))),0,IF(OR(NOT(ISERROR(MATCH("Ej statsstøtte",B183,0))),NOT(ISERROR(MATCH(B183,AI193:AI195,0)))),E187,IF(AND(D188=0,C188=0),X187,IF(AND(D188&gt;0,C188=0),V187,IF(AND(D188&gt;0,C188&gt;0,V187=0),0,IF(AND(W187&lt;&gt;0,W187&lt;V187),W187,V187))))))</f>
        <v>0</v>
      </c>
      <c r="Z187" s="184"/>
      <c r="AA187" s="182"/>
      <c r="AB187" s="182"/>
      <c r="AC187"/>
      <c r="AD187" t="s">
        <v>164</v>
      </c>
      <c r="AE187" s="84" t="str">
        <f>""</f>
        <v/>
      </c>
      <c r="AF187" t="s">
        <v>161</v>
      </c>
      <c r="AG187" s="84" t="str">
        <f>""</f>
        <v/>
      </c>
      <c r="AH187" s="184" t="str">
        <f>IF(NOT(ISERROR(MATCH("Selvfinansieret",B174,0))),"",IF(NOT(ISERROR(MATCH(B174,{"ABER"},0))),AE187,IF(NOT(ISERROR(MATCH(B174,{"GBER"},0))),AF187,IF(NOT(ISERROR(MATCH(B174,{"FIBER"},0))),AG187,IF(NOT(ISERROR(MATCH(B174,{"Ej statsstøtte"},0))),AD187,"")))))</f>
        <v/>
      </c>
      <c r="AI187" s="41" t="s">
        <v>185</v>
      </c>
    </row>
    <row r="188" spans="1:41" ht="15">
      <c r="A188" s="169" t="s">
        <v>151</v>
      </c>
      <c r="B188" s="247">
        <f>B187</f>
        <v>0</v>
      </c>
      <c r="C188" s="243"/>
      <c r="D188" s="243"/>
      <c r="E188" s="247">
        <f>SUM(B178+B179+B180+B181-B182-B183+B184)</f>
        <v>0</v>
      </c>
      <c r="F188" s="187"/>
      <c r="G188" s="166"/>
      <c r="H188" s="166"/>
      <c r="I188" s="166"/>
      <c r="J188" s="166"/>
      <c r="K188" s="166"/>
      <c r="L188" s="166"/>
      <c r="M188" s="166"/>
      <c r="N188" s="166"/>
      <c r="O188" s="166"/>
      <c r="P188" s="44"/>
      <c r="R188"/>
      <c r="S188"/>
      <c r="T188"/>
      <c r="U188"/>
      <c r="W188"/>
      <c r="Y188" s="184"/>
      <c r="Z188" s="184"/>
      <c r="AA188" s="78"/>
      <c r="AB188" s="183"/>
      <c r="AC188" s="41"/>
      <c r="AD188" t="s">
        <v>174</v>
      </c>
      <c r="AE188" s="5" t="str">
        <f>""</f>
        <v/>
      </c>
      <c r="AF188" s="84" t="s">
        <v>173</v>
      </c>
      <c r="AG188" s="84" t="str">
        <f>""</f>
        <v/>
      </c>
      <c r="AH188" s="184" t="str">
        <f>IF(NOT(ISERROR(MATCH("Selvfinansieret",B174,0))),"",IF(NOT(ISERROR(MATCH(B174,{"ABER"},0))),AE188,IF(NOT(ISERROR(MATCH(B174,{"GBER"},0))),AF188,IF(NOT(ISERROR(MATCH(B174,{"FIBER"},0))),AG188,IF(NOT(ISERROR(MATCH(B174,{"Ej statsstøtte"},0))),AD188,"")))))</f>
        <v/>
      </c>
      <c r="AI188" t="s">
        <v>212</v>
      </c>
      <c r="AK188" s="24"/>
      <c r="AL188" s="24"/>
      <c r="AM188" s="24"/>
      <c r="AN188" s="24"/>
      <c r="AO188" s="24"/>
    </row>
    <row r="189" spans="1:41" ht="15">
      <c r="A189" s="209"/>
      <c r="B189" s="210"/>
      <c r="C189" s="210"/>
      <c r="D189" s="210"/>
      <c r="E189" s="203"/>
      <c r="F189" s="165"/>
      <c r="G189" s="166"/>
      <c r="H189" s="166"/>
      <c r="I189" s="166"/>
      <c r="J189" s="166"/>
      <c r="K189" s="166"/>
      <c r="L189" s="166"/>
      <c r="M189" s="166"/>
      <c r="N189" s="166"/>
      <c r="O189" s="166"/>
      <c r="P189" s="44"/>
      <c r="R189"/>
      <c r="S189"/>
      <c r="T189"/>
      <c r="U189"/>
      <c r="W189"/>
      <c r="Y189" s="184"/>
      <c r="Z189" s="184"/>
      <c r="AA189" s="184"/>
      <c r="AB189" s="24"/>
      <c r="AC189" s="24"/>
      <c r="AD189" t="s">
        <v>187</v>
      </c>
      <c r="AE189" s="24" t="str">
        <f>""</f>
        <v/>
      </c>
      <c r="AF189" s="24" t="str">
        <f>""</f>
        <v/>
      </c>
      <c r="AG189" s="84" t="str">
        <f>""</f>
        <v/>
      </c>
      <c r="AH189" s="184" t="str">
        <f>IF(NOT(ISERROR(MATCH("Selvfinansieret",B174,0))),"",IF(NOT(ISERROR(MATCH(B174,{"ABER"},0))),AE189,IF(NOT(ISERROR(MATCH(B174,{"GBER"},0))),AF189,IF(NOT(ISERROR(MATCH(B174,{"FIBER"},0))),AG189,IF(NOT(ISERROR(MATCH(B174,{"Ej statsstøtte"},0))),AD189,"")))))</f>
        <v/>
      </c>
      <c r="AI189" s="24"/>
      <c r="AJ189" s="24"/>
      <c r="AK189" s="24"/>
      <c r="AL189" s="24"/>
      <c r="AM189" s="24"/>
      <c r="AN189" s="24"/>
      <c r="AO189" s="24"/>
    </row>
    <row r="190" spans="1:41" ht="15">
      <c r="A190" s="163"/>
      <c r="B190" s="164"/>
      <c r="C190" s="164"/>
      <c r="D190" s="164"/>
      <c r="E190" s="192" t="s">
        <v>183</v>
      </c>
      <c r="F190" s="193" t="str">
        <f>F175</f>
        <v/>
      </c>
      <c r="G190" s="165"/>
      <c r="H190" s="166"/>
      <c r="I190" s="166"/>
      <c r="J190" s="166"/>
      <c r="K190" s="166"/>
      <c r="L190" s="166"/>
      <c r="M190" s="166"/>
      <c r="N190" s="166"/>
      <c r="O190" s="166"/>
      <c r="P190" s="166"/>
      <c r="Q190" s="44"/>
      <c r="R190"/>
      <c r="S190"/>
      <c r="T190"/>
      <c r="U190"/>
      <c r="W190"/>
      <c r="Y190"/>
      <c r="Z190" s="184"/>
      <c r="AD190" s="24"/>
      <c r="AE190" s="24"/>
      <c r="AF190" s="24"/>
      <c r="AG190" s="24"/>
      <c r="AH190" s="24"/>
      <c r="AI190" s="24"/>
      <c r="AJ190" s="24"/>
      <c r="AK190" s="24"/>
      <c r="AL190" s="24"/>
      <c r="AM190" s="24"/>
      <c r="AN190" s="24"/>
      <c r="AO190" s="24"/>
    </row>
    <row r="191" spans="1:41" ht="30">
      <c r="A191" s="163"/>
      <c r="B191" s="164"/>
      <c r="C191" s="164"/>
      <c r="D191" s="164"/>
      <c r="E191" s="244" t="s">
        <v>215</v>
      </c>
      <c r="F191" s="193" t="str">
        <f>IFERROR(B187/E187,"")</f>
        <v/>
      </c>
      <c r="G191" s="165"/>
      <c r="H191" s="166"/>
      <c r="I191" s="166"/>
      <c r="J191" s="166"/>
      <c r="K191" s="166"/>
      <c r="L191" s="166"/>
      <c r="M191" s="166"/>
      <c r="N191" s="166"/>
      <c r="O191" s="166"/>
      <c r="P191" s="166"/>
      <c r="Q191" s="44"/>
      <c r="R191"/>
      <c r="S191"/>
      <c r="T191"/>
      <c r="U191"/>
      <c r="W191"/>
      <c r="Y191"/>
      <c r="Z191" s="184"/>
      <c r="AD191" s="24"/>
      <c r="AE191" s="24"/>
      <c r="AF191" s="24"/>
      <c r="AG191" s="24"/>
      <c r="AH191" s="24"/>
      <c r="AI191" s="24"/>
      <c r="AJ191" s="24"/>
      <c r="AK191" s="24"/>
      <c r="AL191" s="24"/>
      <c r="AM191" s="24"/>
      <c r="AN191" s="24"/>
      <c r="AO191" s="24"/>
    </row>
    <row r="192" spans="1:41" ht="15">
      <c r="A192" s="34"/>
      <c r="B192" s="35"/>
      <c r="C192" s="35"/>
      <c r="D192" s="35"/>
      <c r="E192" s="36" t="s">
        <v>69</v>
      </c>
      <c r="F192" s="99">
        <f>IF(NOT(ISERROR(MATCH("Ej statsstøtte",B174,0))),0,IFERROR(E186/E185,0))</f>
        <v>0</v>
      </c>
      <c r="G192" s="242"/>
      <c r="H192" s="4"/>
      <c r="I192" s="4"/>
      <c r="J192" s="4"/>
      <c r="K192" s="4"/>
      <c r="L192" s="4"/>
      <c r="M192" s="4"/>
      <c r="N192" s="4"/>
      <c r="O192" s="4"/>
      <c r="P192" s="4"/>
      <c r="R192"/>
      <c r="S192"/>
      <c r="T192"/>
      <c r="U192"/>
      <c r="W192"/>
      <c r="Y192"/>
    </row>
    <row r="193" spans="1:36" ht="15">
      <c r="A193" s="74" t="s">
        <v>79</v>
      </c>
      <c r="B193" s="75">
        <f>IFERROR(E187/$E$15,0)</f>
        <v>0</v>
      </c>
      <c r="C193" s="35"/>
      <c r="D193" s="35"/>
      <c r="E193" s="50" t="s">
        <v>70</v>
      </c>
      <c r="F193" s="99">
        <f>IFERROR(E186/E178,0)</f>
        <v>0</v>
      </c>
      <c r="H193" s="4"/>
      <c r="I193" s="4"/>
      <c r="J193" s="4"/>
      <c r="K193" s="4"/>
      <c r="L193" s="4"/>
      <c r="M193" s="4"/>
      <c r="N193" s="4"/>
      <c r="O193" s="4"/>
      <c r="P193" s="4"/>
      <c r="R193"/>
      <c r="S193"/>
      <c r="T193"/>
      <c r="U193"/>
      <c r="W193"/>
      <c r="Y193"/>
    </row>
    <row r="194" spans="1:36" ht="15">
      <c r="A194" s="73"/>
      <c r="B194" s="76"/>
      <c r="E194" s="50"/>
      <c r="H194" s="4"/>
      <c r="I194" s="4"/>
      <c r="J194" s="4"/>
      <c r="K194" s="4"/>
      <c r="L194" s="4"/>
      <c r="M194" s="4"/>
      <c r="N194" s="4"/>
      <c r="O194" s="4"/>
      <c r="P194" s="4"/>
      <c r="R194"/>
      <c r="S194"/>
      <c r="T194"/>
      <c r="U194"/>
      <c r="W194"/>
      <c r="Y194"/>
      <c r="AD194"/>
    </row>
    <row r="195" spans="1:36" ht="15">
      <c r="A195" s="29" t="s">
        <v>34</v>
      </c>
      <c r="B195" s="1"/>
      <c r="C195" s="206" t="s">
        <v>55</v>
      </c>
      <c r="D195" s="206"/>
      <c r="E195" s="30" t="s">
        <v>37</v>
      </c>
      <c r="F195" s="204"/>
      <c r="G195" s="184"/>
      <c r="H195" s="205"/>
      <c r="I195" s="207"/>
      <c r="J195" s="184"/>
      <c r="K195" s="184"/>
      <c r="L195" s="184"/>
      <c r="M195" s="184"/>
      <c r="R195" s="48"/>
      <c r="S195" s="79"/>
      <c r="T195" s="183"/>
      <c r="W195" s="5"/>
      <c r="X195" s="83"/>
      <c r="AA195" s="184" t="str">
        <f>IF(NOT(ISERROR(MATCH("Selvfinansieret",B196,0))),"",IF(NOT(ISERROR(MATCH(B196,{"ABER"},0))),IF(X195=0,"",X195),IF(NOT(ISERROR(MATCH(B196,{"GEBER"},0))),IF(AG210=0,"",AG210),IF(NOT(ISERROR(MATCH(B196,{"FIBER"},0))),IF(Z195=0,"",Z195),""))))</f>
        <v/>
      </c>
      <c r="AF195" s="184"/>
    </row>
    <row r="196" spans="1:36" ht="15">
      <c r="A196" s="29" t="s">
        <v>207</v>
      </c>
      <c r="B196" s="31"/>
      <c r="C196" s="206"/>
      <c r="D196" s="206"/>
      <c r="E196" s="30" t="s">
        <v>177</v>
      </c>
      <c r="F196" s="31" t="str">
        <f>IF(ISBLANK($F$19),"Projektform skal vælges ved hovedansøger",$F$19)</f>
        <v>Samarbejde</v>
      </c>
      <c r="G196" s="184"/>
      <c r="H196" s="205"/>
      <c r="I196" s="207"/>
      <c r="J196" s="184"/>
      <c r="K196" s="184"/>
      <c r="L196" s="184"/>
      <c r="M196" s="184"/>
      <c r="R196" s="48"/>
      <c r="S196" s="79"/>
      <c r="T196" s="83"/>
      <c r="W196" s="5"/>
      <c r="X196" s="83"/>
      <c r="Y196" s="84"/>
      <c r="AA196" s="184"/>
      <c r="AF196" s="184"/>
    </row>
    <row r="197" spans="1:36" ht="30">
      <c r="A197" s="30" t="s">
        <v>35</v>
      </c>
      <c r="B197" s="31"/>
      <c r="C197" s="30"/>
      <c r="D197" s="30"/>
      <c r="E197" s="217" t="s">
        <v>36</v>
      </c>
      <c r="F197" s="218" t="str">
        <f>IFERROR(IF(NOT(ISERROR(MATCH(B196,{"ABER"},0))),INDEX(ABER_Tilskudsprocent_liste[#All],MATCH(B197,ABER_Tilskudsprocent_liste[[#All],[Typer af projekter og aktiviteter/ virksomhedsstørrelse]],0),MATCH(AA199,ABER_Tilskudsprocent_liste[#Headers],0)),IF(NOT(ISERROR(MATCH(B196,{"GBER"},0))),INDEX(GEBER_Tilskudsprocent_liste[#All],MATCH(B197,GEBER_Tilskudsprocent_liste[[#All],[Typer af projekter og aktiviteter/ virksomhedsstørrelse]],0),MATCH(AA199,GEBER_Tilskudsprocent_liste[#Headers],0)),IF(NOT(ISERROR(MATCH(B196,{"FIBER"},0))),INDEX(FIBER_Tilskudsprocent_liste[#All],MATCH(B197,FIBER_Tilskudsprocent_liste[[#All],[Typer af projekter og aktiviteter/ virksomhedsstørrelse]],0),MATCH(AA199,FIBER_Tilskudsprocent_liste[#Headers],0)),""))),"")</f>
        <v/>
      </c>
      <c r="G197" s="217" t="s">
        <v>213</v>
      </c>
      <c r="H197" s="249" t="s">
        <v>218</v>
      </c>
      <c r="I197" s="250"/>
      <c r="J197" s="251" t="s">
        <v>221</v>
      </c>
      <c r="K197" s="251"/>
      <c r="L197" s="184"/>
      <c r="M197" s="184"/>
      <c r="R197" s="49"/>
      <c r="S197" s="80"/>
      <c r="T197" s="83"/>
      <c r="W197" s="5"/>
      <c r="X197" s="186"/>
      <c r="AB197" s="83"/>
      <c r="AF197" s="184"/>
    </row>
    <row r="198" spans="1:36" ht="15">
      <c r="A198" s="29"/>
      <c r="B198" s="30"/>
      <c r="C198" s="30"/>
      <c r="D198" s="30"/>
      <c r="E198" s="217"/>
      <c r="F198" s="255" t="str">
        <f>IFERROR(IF(NOT(ISERROR(MATCH(B196,{"ABER"},0))),INDEX(ABER_Tilskudsprocent_liste[#All],MATCH(B197,ABER_Tilskudsprocent_liste[[#All],[Typer af projekter og aktiviteter/ virksomhedsstørrelse]],0),MATCH(AA199,ABER_Tilskudsprocent_liste[#Headers],0)),IF(NOT(ISERROR(MATCH(B196,{"GBER"},0))),INDEX(GEBER_Tilskudsprocent_liste[#All],MATCH(B197,GEBER_Tilskudsprocent_liste[[#All],[Typer af projekter og aktiviteter/ virksomhedsstørrelse]],0),MATCH(AA199,GEBER_Tilskudsprocent_liste[#Headers],0)),IF(NOT(ISERROR(MATCH(B196,{"FIBER"},0))),INDEX(FIBER_Tilskudsprocent_liste[#All],MATCH(B197,FIBER_Tilskudsprocent_liste[[#All],[Typer af projekter og aktiviteter/ virksomhedsstørrelse]],0),MATCH(AA199,FIBER_Tilskudsprocent_liste[#Headers],0)),""))),"")</f>
        <v/>
      </c>
      <c r="G198" s="252"/>
      <c r="H198" s="251" t="str">
        <f>IFERROR(IF(E209*(1-F198)-C210&lt;0,F198-((E209*F198+C210)-E209)/E209,""),"")</f>
        <v/>
      </c>
      <c r="I198" s="251" t="str">
        <f>IFERROR(IF(D210&lt;&gt;0,IF(D210=E209,0,IF(C210&gt;0,(F198-D210/E209)-H198,"HA")),IF(E209*(1-F198)-C210&lt;0,((F198-((E209*F198+C210+D210)-E209)/E209)),"")),"")</f>
        <v/>
      </c>
      <c r="J198" s="253" t="e">
        <f>I198-H199</f>
        <v>#VALUE!</v>
      </c>
      <c r="K198" s="251"/>
      <c r="L198" s="184"/>
      <c r="M198" s="184"/>
      <c r="R198" s="49"/>
      <c r="S198" s="80"/>
      <c r="T198" s="83"/>
      <c r="U198" s="41" t="s">
        <v>220</v>
      </c>
      <c r="V198" t="s">
        <v>219</v>
      </c>
      <c r="W198" s="184" t="s">
        <v>217</v>
      </c>
      <c r="X198" s="184" t="s">
        <v>216</v>
      </c>
      <c r="Y198" s="184" t="s">
        <v>182</v>
      </c>
      <c r="AA198" s="42" t="s">
        <v>179</v>
      </c>
      <c r="AB198" s="46" t="s">
        <v>177</v>
      </c>
      <c r="AC198"/>
    </row>
    <row r="199" spans="1:36" ht="15.75" thickBot="1">
      <c r="A199" s="37"/>
      <c r="B199" s="27" t="s">
        <v>85</v>
      </c>
      <c r="C199" s="27" t="s">
        <v>208</v>
      </c>
      <c r="D199" s="27" t="s">
        <v>214</v>
      </c>
      <c r="E199" s="27" t="s">
        <v>0</v>
      </c>
      <c r="F199" s="28" t="s">
        <v>13</v>
      </c>
      <c r="G199" s="208"/>
      <c r="H199" s="254" t="e">
        <f>(F198-D210/E209)</f>
        <v>#VALUE!</v>
      </c>
      <c r="I199" s="252"/>
      <c r="J199" s="208"/>
      <c r="K199" s="252"/>
      <c r="L199" s="208"/>
      <c r="M199" s="208"/>
      <c r="N199" s="4"/>
      <c r="O199" s="4"/>
      <c r="P199" s="189"/>
      <c r="Q199" s="42"/>
      <c r="R199" s="81"/>
      <c r="S199" s="41"/>
      <c r="T199" s="41"/>
      <c r="U199"/>
      <c r="V199" s="5"/>
      <c r="W199" s="184"/>
      <c r="X199" s="184"/>
      <c r="Z199" s="83"/>
      <c r="AA199" s="40" t="str">
        <f>CONCATENATE(F195," - ",AB199)</f>
        <v xml:space="preserve"> - Samarbejde</v>
      </c>
      <c r="AB199" t="str">
        <f>F196</f>
        <v>Samarbejde</v>
      </c>
      <c r="AC199"/>
    </row>
    <row r="200" spans="1:36" ht="15">
      <c r="A200" s="5" t="s">
        <v>82</v>
      </c>
      <c r="B200" s="196">
        <f>IFERROR(IF(E200=0,0,Y200),0)</f>
        <v>0</v>
      </c>
      <c r="C200" s="196">
        <f t="shared" ref="C200:C206" si="18">IFERROR(E200-B200,0)</f>
        <v>0</v>
      </c>
      <c r="D200" s="196"/>
      <c r="E200" s="215"/>
      <c r="F200" s="32"/>
      <c r="G200" s="283"/>
      <c r="H200" s="284"/>
      <c r="I200" s="284"/>
      <c r="J200" s="284"/>
      <c r="K200" s="284"/>
      <c r="L200" s="284"/>
      <c r="M200" s="284"/>
      <c r="N200" s="284"/>
      <c r="O200" s="285"/>
      <c r="P200" s="190"/>
      <c r="Q200" s="45"/>
      <c r="R200" s="78"/>
      <c r="S200" s="41"/>
      <c r="T200" s="41"/>
      <c r="U200" s="41" t="e">
        <f>((F198-((E209*F198+C210)-E209)/E209))*E200</f>
        <v>#VALUE!</v>
      </c>
      <c r="V200" t="e">
        <f>H199*E200</f>
        <v>#VALUE!</v>
      </c>
      <c r="W200" s="5">
        <f>IFERROR(IF(E200=0,0,E200*H198),0)</f>
        <v>0</v>
      </c>
      <c r="X200" s="184">
        <f>IF(E200=0,0,E200*F197)</f>
        <v>0</v>
      </c>
      <c r="Y200" s="184">
        <f>IF(NOT(ISERROR(MATCH("Selvfinansieret",B196,0))),0,IF(OR(NOT(ISERROR(MATCH("Ej statsstøtte",B196,0))),NOT(ISERROR(MATCH(B196,AI206:AI208,0)))),E200,IF(AND(D210=0,C210=0),X200,IF(AND(D210&gt;0,C210=0),V200,IF(AND(D210&gt;0,C210&gt;0,V200=0),0,IF(AND(W200&lt;&gt;0,W200&lt;V200),W200,V200))))))</f>
        <v>0</v>
      </c>
      <c r="AA200" s="40"/>
      <c r="AB200" s="41"/>
      <c r="AC200"/>
      <c r="AE200" s="292" t="s">
        <v>178</v>
      </c>
      <c r="AF200" s="292"/>
      <c r="AG200" s="292"/>
    </row>
    <row r="201" spans="1:36" ht="15">
      <c r="A201" s="5" t="s">
        <v>3</v>
      </c>
      <c r="B201" s="196">
        <f t="shared" ref="B201:B206" si="19">IFERROR(IF(E201=0,0,Y201),0)</f>
        <v>0</v>
      </c>
      <c r="C201" s="196">
        <f t="shared" si="18"/>
        <v>0</v>
      </c>
      <c r="D201" s="196"/>
      <c r="E201" s="215"/>
      <c r="F201" s="95"/>
      <c r="G201" s="286"/>
      <c r="H201" s="287"/>
      <c r="I201" s="287"/>
      <c r="J201" s="287"/>
      <c r="K201" s="287"/>
      <c r="L201" s="287"/>
      <c r="M201" s="287"/>
      <c r="N201" s="287"/>
      <c r="O201" s="288"/>
      <c r="P201" s="190"/>
      <c r="Q201" s="78"/>
      <c r="R201" s="82"/>
      <c r="S201" s="43"/>
      <c r="T201" s="41"/>
      <c r="U201" s="41" t="e">
        <f>((F198-((E209*F198+C210+D210)-E209)/E209))*E201</f>
        <v>#VALUE!</v>
      </c>
      <c r="V201" t="e">
        <f>H199*E201</f>
        <v>#VALUE!</v>
      </c>
      <c r="W201" s="5">
        <f>IFERROR(IF(E201=0,0,E201*H198),0)</f>
        <v>0</v>
      </c>
      <c r="X201" s="184">
        <f>IF(E201=0,0,E201*F197)</f>
        <v>0</v>
      </c>
      <c r="Y201" s="184">
        <f>IF(NOT(ISERROR(MATCH("Selvfinansieret",B197,0))),0,IF(OR(NOT(ISERROR(MATCH("Ej statsstøtte",B197,0))),NOT(ISERROR(MATCH(B197,AI207:AI209,0)))),E201,IF(AND(D210=0,C210=0),X201,IF(AND(D210&gt;0,C210=0),V201,IF(AND(D210&gt;0,C210&gt;0,V201=0),0,IF(AND(W201&lt;&gt;0,W201&lt;V201),W201,V201))))))</f>
        <v>0</v>
      </c>
      <c r="AA201" s="40"/>
      <c r="AB201" s="41"/>
      <c r="AC201"/>
    </row>
    <row r="202" spans="1:36" ht="15">
      <c r="A202" s="5" t="s">
        <v>84</v>
      </c>
      <c r="B202" s="196">
        <f t="shared" si="19"/>
        <v>0</v>
      </c>
      <c r="C202" s="196">
        <f t="shared" si="18"/>
        <v>0</v>
      </c>
      <c r="D202" s="196"/>
      <c r="E202" s="215"/>
      <c r="F202" s="95"/>
      <c r="G202" s="286"/>
      <c r="H202" s="287"/>
      <c r="I202" s="287"/>
      <c r="J202" s="287"/>
      <c r="K202" s="287"/>
      <c r="L202" s="287"/>
      <c r="M202" s="287"/>
      <c r="N202" s="287"/>
      <c r="O202" s="288"/>
      <c r="P202" s="190"/>
      <c r="Q202" s="78"/>
      <c r="R202" s="82"/>
      <c r="S202" s="43"/>
      <c r="T202" s="41"/>
      <c r="U202" s="41" t="e">
        <f>((F198-((E209*F198+C210+D210)-E209)/E209))*E202</f>
        <v>#VALUE!</v>
      </c>
      <c r="V202" t="e">
        <f>H199*E202</f>
        <v>#VALUE!</v>
      </c>
      <c r="W202" s="5">
        <f>IFERROR(IF(E202=0,0,E202*H198),0)</f>
        <v>0</v>
      </c>
      <c r="X202" s="184">
        <f>IF(E202=0,0,E202*F197)</f>
        <v>0</v>
      </c>
      <c r="Y202" s="184">
        <f>IF(NOT(ISERROR(MATCH("Selvfinansieret",B198,0))),0,IF(OR(NOT(ISERROR(MATCH("Ej statsstøtte",B198,0))),NOT(ISERROR(MATCH(B198,AI208:AI210,0)))),E202,IF(AND(D210=0,C210=0),X202,IF(AND(D210&gt;0,C210=0),V202,IF(AND(D210&gt;0,C210&gt;0,V202=0),0,IF(AND(W202&lt;&gt;0,W202&lt;V202),W202,V202))))))</f>
        <v>0</v>
      </c>
      <c r="AA202" s="40"/>
      <c r="AB202" s="41"/>
      <c r="AC202"/>
      <c r="AD202" s="50" t="s">
        <v>210</v>
      </c>
      <c r="AE202" s="50" t="s">
        <v>165</v>
      </c>
      <c r="AF202" s="50" t="s">
        <v>186</v>
      </c>
      <c r="AG202" s="50" t="s">
        <v>166</v>
      </c>
      <c r="AH202" s="50" t="s">
        <v>184</v>
      </c>
      <c r="AI202" s="50" t="s">
        <v>188</v>
      </c>
      <c r="AJ202" s="50" t="s">
        <v>211</v>
      </c>
    </row>
    <row r="203" spans="1:36" ht="15">
      <c r="A203" s="5" t="s">
        <v>46</v>
      </c>
      <c r="B203" s="196">
        <f t="shared" si="19"/>
        <v>0</v>
      </c>
      <c r="C203" s="196">
        <f t="shared" si="18"/>
        <v>0</v>
      </c>
      <c r="D203" s="196"/>
      <c r="E203" s="215"/>
      <c r="F203" s="95"/>
      <c r="G203" s="286"/>
      <c r="H203" s="287"/>
      <c r="I203" s="287"/>
      <c r="J203" s="287"/>
      <c r="K203" s="287"/>
      <c r="L203" s="287"/>
      <c r="M203" s="287"/>
      <c r="N203" s="287"/>
      <c r="O203" s="288"/>
      <c r="P203" s="191"/>
      <c r="Q203" s="78"/>
      <c r="R203" s="82"/>
      <c r="S203" s="43"/>
      <c r="T203" s="41"/>
      <c r="U203" s="41" t="e">
        <f>((F198-((E209*F198+C210+D210)-E209)/E209))*E203</f>
        <v>#VALUE!</v>
      </c>
      <c r="V203" t="e">
        <f>H199*E203</f>
        <v>#VALUE!</v>
      </c>
      <c r="W203" s="5">
        <f>IFERROR(IF(E203=0,0,E203*H198),0)</f>
        <v>0</v>
      </c>
      <c r="X203" s="184">
        <f>IF(E203=0,0,E203*F197)</f>
        <v>0</v>
      </c>
      <c r="Y203" s="184">
        <f>IF(NOT(ISERROR(MATCH("Selvfinansieret",B199,0))),0,IF(OR(NOT(ISERROR(MATCH("Ej statsstøtte",B199,0))),NOT(ISERROR(MATCH(B199,AI209:AI211,0)))),E203,IF(AND(D210=0,C210=0),X203,IF(AND(D210&gt;0,C210=0),V203,IF(AND(D210&gt;0,C210&gt;0,V203=0),0,IF(AND(W203&lt;&gt;0,W203&lt;V203),W203,V203))))))</f>
        <v>0</v>
      </c>
      <c r="AA203" t="s">
        <v>180</v>
      </c>
      <c r="AB203" t="s">
        <v>175</v>
      </c>
      <c r="AC203"/>
      <c r="AD203" t="s">
        <v>159</v>
      </c>
      <c r="AE203" t="s">
        <v>159</v>
      </c>
      <c r="AF203" t="s">
        <v>167</v>
      </c>
      <c r="AG203" s="181" t="s">
        <v>174</v>
      </c>
      <c r="AH203" s="184" t="str">
        <f>IF(NOT(ISERROR(MATCH("Selvfinansieret",B196,0))),"",IF(NOT(ISERROR(MATCH(B196,{"ABER"},0))),AE203,IF(NOT(ISERROR(MATCH(B196,{"GBER"},0))),AF203,IF(NOT(ISERROR(MATCH(B196,{"FIBER"},0))),AG203,IF(NOT(ISERROR(MATCH(B196,{"Ej statsstøtte"},0))),AD203,"")))))</f>
        <v/>
      </c>
      <c r="AI203" s="182" t="s">
        <v>165</v>
      </c>
    </row>
    <row r="204" spans="1:36" ht="15">
      <c r="A204" s="5" t="s">
        <v>2</v>
      </c>
      <c r="B204" s="196">
        <f t="shared" si="19"/>
        <v>0</v>
      </c>
      <c r="C204" s="196">
        <f t="shared" si="18"/>
        <v>0</v>
      </c>
      <c r="D204" s="196"/>
      <c r="E204" s="215"/>
      <c r="F204" s="95"/>
      <c r="G204" s="286"/>
      <c r="H204" s="287"/>
      <c r="I204" s="287"/>
      <c r="J204" s="287"/>
      <c r="K204" s="287"/>
      <c r="L204" s="287"/>
      <c r="M204" s="287"/>
      <c r="N204" s="287"/>
      <c r="O204" s="288"/>
      <c r="P204" s="191"/>
      <c r="Q204" s="78"/>
      <c r="R204" s="82"/>
      <c r="S204" s="43"/>
      <c r="T204" s="41"/>
      <c r="U204" s="41" t="e">
        <f>((F198-((E209*F198+C210+D210)-E209)/E209))*E204</f>
        <v>#VALUE!</v>
      </c>
      <c r="V204" t="e">
        <f>H199*E204</f>
        <v>#VALUE!</v>
      </c>
      <c r="W204" s="5">
        <f>IFERROR(IF(E204=0,0,E204*H198),0)</f>
        <v>0</v>
      </c>
      <c r="X204" s="184">
        <f>IF(E204=0,0,E204*F197)</f>
        <v>0</v>
      </c>
      <c r="Y204" s="184">
        <f>IF(NOT(ISERROR(MATCH("Selvfinansieret",B200,0))),0,IF(OR(NOT(ISERROR(MATCH("Ej statsstøtte",B200,0))),NOT(ISERROR(MATCH(B200,AI210:AI212,0)))),E204,IF(AND(D210=0,C210=0),X204,IF(AND(D210&gt;0,C210=0),V204,IF(AND(D210&gt;0,C210&gt;0,V204=0),0,IF(AND(W204&lt;&gt;0,W204&lt;V204),W204,V204))))))</f>
        <v>0</v>
      </c>
      <c r="AA204" t="s">
        <v>68</v>
      </c>
      <c r="AB204" t="s">
        <v>176</v>
      </c>
      <c r="AC204"/>
      <c r="AD204" t="s">
        <v>160</v>
      </c>
      <c r="AE204" t="s">
        <v>160</v>
      </c>
      <c r="AF204" t="s">
        <v>168</v>
      </c>
      <c r="AG204" s="181" t="s">
        <v>161</v>
      </c>
      <c r="AH204" s="184" t="str">
        <f>IF(NOT(ISERROR(MATCH("Selvfinansieret",B196,0))),"",IF(NOT(ISERROR(MATCH(B196,{"ABER"},0))),AE204,IF(NOT(ISERROR(MATCH(B196,{"GBER"},0))),AF204,IF(NOT(ISERROR(MATCH(B196,{"FIBER"},0))),AG204,IF(NOT(ISERROR(MATCH(B196,{"Ej statsstøtte"},0))),AD204,"")))))</f>
        <v/>
      </c>
      <c r="AI204" s="183" t="s">
        <v>186</v>
      </c>
    </row>
    <row r="205" spans="1:36" ht="15.75" customHeight="1">
      <c r="A205" s="5" t="s">
        <v>14</v>
      </c>
      <c r="B205" s="196">
        <f t="shared" si="19"/>
        <v>0</v>
      </c>
      <c r="C205" s="196">
        <f t="shared" si="18"/>
        <v>0</v>
      </c>
      <c r="D205" s="196"/>
      <c r="E205" s="215"/>
      <c r="F205" s="95"/>
      <c r="G205" s="286"/>
      <c r="H205" s="287"/>
      <c r="I205" s="287"/>
      <c r="J205" s="287"/>
      <c r="K205" s="287"/>
      <c r="L205" s="287"/>
      <c r="M205" s="287"/>
      <c r="N205" s="287"/>
      <c r="O205" s="288"/>
      <c r="P205" s="190"/>
      <c r="Q205" s="78"/>
      <c r="R205" s="82"/>
      <c r="S205" s="43"/>
      <c r="T205" s="41"/>
      <c r="U205" s="41" t="e">
        <f>((F198-((E209*F198+C210+D210)-E209)/E209))*E205</f>
        <v>#VALUE!</v>
      </c>
      <c r="V205" t="e">
        <f>H199*E205</f>
        <v>#VALUE!</v>
      </c>
      <c r="W205" s="5">
        <f>IFERROR(IF(E205=0,0,E205*H198),0)</f>
        <v>0</v>
      </c>
      <c r="X205" s="184">
        <f>IF(E205=0,0,E205*F197)</f>
        <v>0</v>
      </c>
      <c r="Y205" s="184">
        <f>IF(NOT(ISERROR(MATCH("Selvfinansieret",B201,0))),0,IF(OR(NOT(ISERROR(MATCH("Ej statsstøtte",B201,0))),NOT(ISERROR(MATCH(B201,AI211:AI213,0)))),E205,IF(AND(D210=0,C210=0),X205,IF(AND(D210&gt;0,C210=0),V205,IF(AND(D210&gt;0,C210&gt;0,V205=0),0,IF(AND(W205&lt;&gt;0,W205&lt;V205),W205,V205))))))</f>
        <v>0</v>
      </c>
      <c r="Z205" s="184"/>
      <c r="AA205" t="s">
        <v>181</v>
      </c>
      <c r="AB205"/>
      <c r="AC205"/>
      <c r="AD205" t="s">
        <v>161</v>
      </c>
      <c r="AE205" t="s">
        <v>161</v>
      </c>
      <c r="AF205" t="s">
        <v>169</v>
      </c>
      <c r="AG205" s="241" t="s">
        <v>187</v>
      </c>
      <c r="AH205" s="184" t="str">
        <f>IF(NOT(ISERROR(MATCH("Selvfinansieret",B196,0))),"",IF(NOT(ISERROR(MATCH(B196,{"ABER"},0))),AE205,IF(NOT(ISERROR(MATCH(B196,{"GBER"},0))),AF205,IF(NOT(ISERROR(MATCH(B196,{"FIBER"},0))),AG205,IF(NOT(ISERROR(MATCH(B196,{"Ej statsstøtte"},0))),AD205,"")))))</f>
        <v/>
      </c>
      <c r="AI205" s="183" t="s">
        <v>166</v>
      </c>
    </row>
    <row r="206" spans="1:36" ht="15.75" thickBot="1">
      <c r="A206" s="26" t="s">
        <v>83</v>
      </c>
      <c r="B206" s="196">
        <f t="shared" si="19"/>
        <v>0</v>
      </c>
      <c r="C206" s="196">
        <f t="shared" si="18"/>
        <v>0</v>
      </c>
      <c r="D206" s="196"/>
      <c r="E206" s="216"/>
      <c r="F206" s="95"/>
      <c r="G206" s="287"/>
      <c r="H206" s="287"/>
      <c r="I206" s="287"/>
      <c r="J206" s="287"/>
      <c r="K206" s="287"/>
      <c r="L206" s="287"/>
      <c r="M206" s="287"/>
      <c r="N206" s="287"/>
      <c r="O206" s="288"/>
      <c r="P206" s="190"/>
      <c r="Q206" s="78"/>
      <c r="R206" s="82"/>
      <c r="S206" s="43"/>
      <c r="T206" s="41"/>
      <c r="U206" s="41" t="e">
        <f>((F198-((E209*F198+C210+D210)-E209)/E209))*E206</f>
        <v>#VALUE!</v>
      </c>
      <c r="V206" t="e">
        <f>H199*E206</f>
        <v>#VALUE!</v>
      </c>
      <c r="W206" s="5">
        <f>IFERROR(IF(E206=0,0,E206*H198),0)</f>
        <v>0</v>
      </c>
      <c r="X206" s="184">
        <f>IF(E206=0,0,E206*F197)</f>
        <v>0</v>
      </c>
      <c r="Y206" s="184">
        <f>IF(NOT(ISERROR(MATCH("Selvfinansieret",B202,0))),0,IF(OR(NOT(ISERROR(MATCH("Ej statsstøtte",B202,0))),NOT(ISERROR(MATCH(B202,AI212:AI214,0)))),E206,IF(AND(D210=0,C210=0),X206,IF(AND(D210&gt;0,C210=0),V206,IF(AND(D210&gt;0,C210&gt;0,V206=0),0,IF(AND(W206&lt;&gt;0,W206&lt;V206),W206,V206))))))</f>
        <v>0</v>
      </c>
      <c r="Z206" s="184"/>
      <c r="AA206" t="s">
        <v>87</v>
      </c>
      <c r="AB206"/>
      <c r="AC206"/>
      <c r="AD206" t="s">
        <v>162</v>
      </c>
      <c r="AE206" t="s">
        <v>162</v>
      </c>
      <c r="AF206" t="s">
        <v>170</v>
      </c>
      <c r="AG206" s="84" t="str">
        <f>""</f>
        <v/>
      </c>
      <c r="AH206" s="184" t="str">
        <f>IF(NOT(ISERROR(MATCH("Selvfinansieret",B196,0))),"",IF(NOT(ISERROR(MATCH(B196,{"ABER"},0))),AE206,IF(NOT(ISERROR(MATCH(B196,{"GBER"},0))),AF206,IF(NOT(ISERROR(MATCH(B196,{"FIBER"},0))),AG206,IF(NOT(ISERROR(MATCH(B196,{"Ej statsstøtte"},0))),AD206,"")))))</f>
        <v/>
      </c>
      <c r="AI206" s="83" t="s">
        <v>126</v>
      </c>
    </row>
    <row r="207" spans="1:36" ht="15">
      <c r="A207" s="98" t="s">
        <v>31</v>
      </c>
      <c r="B207" s="200">
        <f>SUM(B200+B201+B202+B203-B204-B205+B206)</f>
        <v>0</v>
      </c>
      <c r="C207" s="197">
        <f>SUM(C200+C201+C202+C203-C204-C205+C206)</f>
        <v>0</v>
      </c>
      <c r="D207" s="197"/>
      <c r="E207" s="200">
        <f>SUM(B207:C207)</f>
        <v>0</v>
      </c>
      <c r="F207" s="97"/>
      <c r="G207" s="286"/>
      <c r="H207" s="287"/>
      <c r="I207" s="287"/>
      <c r="J207" s="287"/>
      <c r="K207" s="287"/>
      <c r="L207" s="287"/>
      <c r="M207" s="287"/>
      <c r="N207" s="287"/>
      <c r="O207" s="288"/>
      <c r="P207" s="44"/>
      <c r="R207"/>
      <c r="S207"/>
      <c r="T207"/>
      <c r="U207" s="41" t="e">
        <f>((F198-((E209*F198+C210+D210)-E209)/E209))*E207</f>
        <v>#VALUE!</v>
      </c>
      <c r="V207" t="e">
        <f>H199*E207</f>
        <v>#VALUE!</v>
      </c>
      <c r="W207" s="5">
        <f>IFERROR(IF(E207=0,0,E207*H198),0)</f>
        <v>0</v>
      </c>
      <c r="X207" s="184">
        <f>IF(E207=0,0,E207*F197)</f>
        <v>0</v>
      </c>
      <c r="Y207" s="184">
        <f>IF(NOT(ISERROR(MATCH("Selvfinansieret",B203,0))),0,IF(OR(NOT(ISERROR(MATCH("Ej statsstøtte",B203,0))),NOT(ISERROR(MATCH(B203,AI213:AI215,0)))),E207,IF(AND(D210=0,C210=0),X207,IF(AND(D210&gt;0,C210=0),V207,IF(AND(D210&gt;0,C210&gt;0,V207=0),0,IF(AND(W207&lt;&gt;0,W207&lt;V207),W207,V207))))))</f>
        <v>0</v>
      </c>
      <c r="Z207" s="184"/>
      <c r="AA207" t="s">
        <v>209</v>
      </c>
      <c r="AB207"/>
      <c r="AC207"/>
      <c r="AD207" t="s">
        <v>172</v>
      </c>
      <c r="AE207" t="s">
        <v>163</v>
      </c>
      <c r="AF207" t="s">
        <v>171</v>
      </c>
      <c r="AG207" s="84" t="str">
        <f>""</f>
        <v/>
      </c>
      <c r="AH207" s="184" t="str">
        <f>IF(NOT(ISERROR(MATCH("Selvfinansieret",B196,0))),"",IF(NOT(ISERROR(MATCH(B196,{"ABER"},0))),AE207,IF(NOT(ISERROR(MATCH(B196,{"GBER"},0))),AF207,IF(NOT(ISERROR(MATCH(B196,{"FIBER"},0))),AG207,IF(NOT(ISERROR(MATCH(B196,{"Ej statsstøtte"},0))),AD207,"")))))</f>
        <v/>
      </c>
      <c r="AI207" s="83" t="s">
        <v>127</v>
      </c>
    </row>
    <row r="208" spans="1:36" ht="15.75" thickBot="1">
      <c r="A208" s="33" t="s">
        <v>1</v>
      </c>
      <c r="B208" s="198">
        <f>IFERROR(IF(E208=0,0,Y208),0)</f>
        <v>0</v>
      </c>
      <c r="C208" s="196">
        <f>IFERROR(E208-B208,0)</f>
        <v>0</v>
      </c>
      <c r="D208" s="196"/>
      <c r="E208" s="216"/>
      <c r="F208" s="96"/>
      <c r="G208" s="286"/>
      <c r="H208" s="287"/>
      <c r="I208" s="287"/>
      <c r="J208" s="287"/>
      <c r="K208" s="287"/>
      <c r="L208" s="287"/>
      <c r="M208" s="287"/>
      <c r="N208" s="287"/>
      <c r="O208" s="288"/>
      <c r="P208" s="190"/>
      <c r="R208"/>
      <c r="S208"/>
      <c r="T208"/>
      <c r="U208" s="41" t="e">
        <f>((F198-((E209*F198+C210+D210)-E209)/E209))*E208</f>
        <v>#VALUE!</v>
      </c>
      <c r="V208" t="e">
        <f>H199*E208</f>
        <v>#VALUE!</v>
      </c>
      <c r="W208" s="5">
        <f>IFERROR(IF(E208=0,0,E208*H198),0)</f>
        <v>0</v>
      </c>
      <c r="X208" s="184">
        <f>IF(E208=0,0,E208*F197)</f>
        <v>0</v>
      </c>
      <c r="Y208" s="184">
        <f>IF(NOT(ISERROR(MATCH("Selvfinansieret",B204,0))),0,IF(OR(NOT(ISERROR(MATCH("Ej statsstøtte",B204,0))),NOT(ISERROR(MATCH(B204,AI214:AI216,0)))),E208,IF(AND(D210=0,C210=0),X208,IF(AND(D210&gt;0,C210=0),V208,IF(AND(D210&gt;0,C210&gt;0,V208=0),0,IF(AND(W208&lt;&gt;0,W208&lt;V208),W208,V208))))))</f>
        <v>0</v>
      </c>
      <c r="Z208" s="184"/>
      <c r="AA208" s="40"/>
      <c r="AB208" s="41"/>
      <c r="AC208"/>
      <c r="AD208" t="s">
        <v>163</v>
      </c>
      <c r="AE208" t="s">
        <v>164</v>
      </c>
      <c r="AF208" t="s">
        <v>172</v>
      </c>
      <c r="AG208" s="84" t="str">
        <f>""</f>
        <v/>
      </c>
      <c r="AH208" s="184" t="str">
        <f>IF(NOT(ISERROR(MATCH("Selvfinansieret",B196,0))),"",IF(NOT(ISERROR(MATCH(B196,{"ABER"},0))),AE208,IF(NOT(ISERROR(MATCH(B196,{"GBER"},0))),AF208,IF(NOT(ISERROR(MATCH(B196,{"FIBER"},0))),AG208,IF(NOT(ISERROR(MATCH(B196,{"Ej statsstøtte"},0))),AD208,"")))))</f>
        <v/>
      </c>
      <c r="AI208" s="83" t="s">
        <v>128</v>
      </c>
    </row>
    <row r="209" spans="1:41" ht="15.75" thickBot="1">
      <c r="A209" s="167" t="s">
        <v>0</v>
      </c>
      <c r="B209" s="248">
        <f>IF(B207+B208&lt;=0,0,B207+B208)</f>
        <v>0</v>
      </c>
      <c r="C209" s="248">
        <f>IF(C207+C208-C210&lt;=0,0,C207+C208-C210)</f>
        <v>0</v>
      </c>
      <c r="D209" s="199"/>
      <c r="E209" s="201">
        <f>SUM(E200+E201+E202+E203-E204-E205+E206)+E208</f>
        <v>0</v>
      </c>
      <c r="F209" s="168"/>
      <c r="G209" s="289"/>
      <c r="H209" s="290"/>
      <c r="I209" s="290"/>
      <c r="J209" s="290"/>
      <c r="K209" s="290"/>
      <c r="L209" s="290"/>
      <c r="M209" s="290"/>
      <c r="N209" s="290"/>
      <c r="O209" s="291"/>
      <c r="P209" s="44"/>
      <c r="R209"/>
      <c r="S209"/>
      <c r="T209"/>
      <c r="U209" s="41" t="e">
        <f>((F198-((E209*F198+C210+D210)-E209)/E209))*E209</f>
        <v>#VALUE!</v>
      </c>
      <c r="V209" t="e">
        <f>H199*E209</f>
        <v>#VALUE!</v>
      </c>
      <c r="W209" s="5">
        <f>IFERROR(IF(E209=0,0,E209*H198),0)</f>
        <v>0</v>
      </c>
      <c r="Y209" s="184">
        <f>IF(NOT(ISERROR(MATCH("Selvfinansieret",B205,0))),0,IF(OR(NOT(ISERROR(MATCH("Ej statsstøtte",B205,0))),NOT(ISERROR(MATCH(B205,AI215:AI217,0)))),E209,IF(AND(D210=0,C210=0),X209,IF(AND(D210&gt;0,C210=0),V209,IF(AND(D210&gt;0,C210&gt;0,V209=0),0,IF(AND(W209&lt;&gt;0,W209&lt;V209),W209,V209))))))</f>
        <v>0</v>
      </c>
      <c r="Z209" s="184"/>
      <c r="AA209" s="182"/>
      <c r="AB209" s="182"/>
      <c r="AC209"/>
      <c r="AD209" t="s">
        <v>164</v>
      </c>
      <c r="AE209" s="84" t="str">
        <f>""</f>
        <v/>
      </c>
      <c r="AF209" t="s">
        <v>161</v>
      </c>
      <c r="AG209" s="84" t="str">
        <f>""</f>
        <v/>
      </c>
      <c r="AH209" s="184" t="str">
        <f>IF(NOT(ISERROR(MATCH("Selvfinansieret",B196,0))),"",IF(NOT(ISERROR(MATCH(B196,{"ABER"},0))),AE209,IF(NOT(ISERROR(MATCH(B196,{"GBER"},0))),AF209,IF(NOT(ISERROR(MATCH(B196,{"FIBER"},0))),AG209,IF(NOT(ISERROR(MATCH(B196,{"Ej statsstøtte"},0))),AD209,"")))))</f>
        <v/>
      </c>
      <c r="AI209" s="41" t="s">
        <v>185</v>
      </c>
    </row>
    <row r="210" spans="1:41" ht="15">
      <c r="A210" s="169" t="s">
        <v>151</v>
      </c>
      <c r="B210" s="247">
        <f>B209</f>
        <v>0</v>
      </c>
      <c r="C210" s="243"/>
      <c r="D210" s="243"/>
      <c r="E210" s="247">
        <f>SUM(B200+B201+B202+B203-B204-B205+B206)</f>
        <v>0</v>
      </c>
      <c r="F210" s="187"/>
      <c r="G210" s="166"/>
      <c r="H210" s="166"/>
      <c r="I210" s="166"/>
      <c r="J210" s="166"/>
      <c r="K210" s="166"/>
      <c r="L210" s="166"/>
      <c r="M210" s="166"/>
      <c r="N210" s="166"/>
      <c r="O210" s="166"/>
      <c r="P210" s="44"/>
      <c r="R210"/>
      <c r="S210"/>
      <c r="T210"/>
      <c r="U210"/>
      <c r="W210"/>
      <c r="Y210" s="184"/>
      <c r="Z210" s="184"/>
      <c r="AA210" s="78"/>
      <c r="AB210" s="183"/>
      <c r="AC210" s="41"/>
      <c r="AD210" t="s">
        <v>174</v>
      </c>
      <c r="AE210" s="5" t="str">
        <f>""</f>
        <v/>
      </c>
      <c r="AF210" s="84" t="s">
        <v>173</v>
      </c>
      <c r="AG210" s="84" t="str">
        <f>""</f>
        <v/>
      </c>
      <c r="AH210" s="184" t="str">
        <f>IF(NOT(ISERROR(MATCH("Selvfinansieret",B196,0))),"",IF(NOT(ISERROR(MATCH(B196,{"ABER"},0))),AE210,IF(NOT(ISERROR(MATCH(B196,{"GBER"},0))),AF210,IF(NOT(ISERROR(MATCH(B196,{"FIBER"},0))),AG210,IF(NOT(ISERROR(MATCH(B196,{"Ej statsstøtte"},0))),AD210,"")))))</f>
        <v/>
      </c>
      <c r="AI210" t="s">
        <v>212</v>
      </c>
      <c r="AK210" s="24"/>
      <c r="AL210" s="24"/>
      <c r="AM210" s="24"/>
      <c r="AN210" s="24"/>
      <c r="AO210" s="24"/>
    </row>
    <row r="211" spans="1:41" ht="15">
      <c r="A211" s="209"/>
      <c r="B211" s="210"/>
      <c r="C211" s="210"/>
      <c r="D211" s="210"/>
      <c r="E211" s="203"/>
      <c r="F211" s="165"/>
      <c r="G211" s="166"/>
      <c r="H211" s="166"/>
      <c r="I211" s="166"/>
      <c r="J211" s="166"/>
      <c r="K211" s="166"/>
      <c r="L211" s="166"/>
      <c r="M211" s="166"/>
      <c r="N211" s="166"/>
      <c r="O211" s="166"/>
      <c r="P211" s="44"/>
      <c r="R211"/>
      <c r="S211"/>
      <c r="T211"/>
      <c r="U211"/>
      <c r="W211"/>
      <c r="Y211" s="184"/>
      <c r="Z211" s="184"/>
      <c r="AA211" s="184"/>
      <c r="AB211" s="24"/>
      <c r="AC211" s="24"/>
      <c r="AD211" t="s">
        <v>187</v>
      </c>
      <c r="AE211" s="24" t="str">
        <f>""</f>
        <v/>
      </c>
      <c r="AF211" s="24" t="str">
        <f>""</f>
        <v/>
      </c>
      <c r="AG211" s="84" t="str">
        <f>""</f>
        <v/>
      </c>
      <c r="AH211" s="184" t="str">
        <f>IF(NOT(ISERROR(MATCH("Selvfinansieret",B196,0))),"",IF(NOT(ISERROR(MATCH(B196,{"ABER"},0))),AE211,IF(NOT(ISERROR(MATCH(B196,{"GBER"},0))),AF211,IF(NOT(ISERROR(MATCH(B196,{"FIBER"},0))),AG211,IF(NOT(ISERROR(MATCH(B196,{"Ej statsstøtte"},0))),AD211,"")))))</f>
        <v/>
      </c>
      <c r="AI211" s="24"/>
      <c r="AJ211" s="24"/>
      <c r="AK211" s="24"/>
      <c r="AL211" s="24"/>
      <c r="AM211" s="24"/>
      <c r="AN211" s="24"/>
      <c r="AO211" s="24"/>
    </row>
    <row r="212" spans="1:41" ht="15">
      <c r="A212" s="163"/>
      <c r="B212" s="164"/>
      <c r="C212" s="164"/>
      <c r="D212" s="164"/>
      <c r="E212" s="192" t="s">
        <v>183</v>
      </c>
      <c r="F212" s="193" t="str">
        <f>F197</f>
        <v/>
      </c>
      <c r="G212" s="165"/>
      <c r="H212" s="166"/>
      <c r="I212" s="166"/>
      <c r="J212" s="166"/>
      <c r="K212" s="166"/>
      <c r="L212" s="166"/>
      <c r="M212" s="166"/>
      <c r="N212" s="166"/>
      <c r="O212" s="166"/>
      <c r="P212" s="166"/>
      <c r="Q212" s="44"/>
      <c r="R212"/>
      <c r="S212"/>
      <c r="T212"/>
      <c r="U212"/>
      <c r="W212"/>
      <c r="Y212"/>
      <c r="Z212" s="184"/>
      <c r="AD212" s="24"/>
      <c r="AE212" s="24"/>
      <c r="AF212" s="24"/>
      <c r="AG212" s="24"/>
      <c r="AH212" s="24"/>
      <c r="AI212" s="24"/>
      <c r="AJ212" s="24"/>
      <c r="AK212" s="24"/>
      <c r="AL212" s="24"/>
      <c r="AM212" s="24"/>
      <c r="AN212" s="24"/>
      <c r="AO212" s="24"/>
    </row>
    <row r="213" spans="1:41" ht="30">
      <c r="A213" s="163"/>
      <c r="B213" s="164"/>
      <c r="C213" s="164"/>
      <c r="D213" s="164"/>
      <c r="E213" s="244" t="s">
        <v>215</v>
      </c>
      <c r="F213" s="193" t="str">
        <f>IFERROR(B209/E209,"")</f>
        <v/>
      </c>
      <c r="G213" s="165"/>
      <c r="H213" s="166"/>
      <c r="I213" s="166"/>
      <c r="J213" s="166"/>
      <c r="K213" s="166"/>
      <c r="L213" s="166"/>
      <c r="M213" s="166"/>
      <c r="N213" s="166"/>
      <c r="O213" s="166"/>
      <c r="P213" s="166"/>
      <c r="Q213" s="44"/>
      <c r="R213"/>
      <c r="S213"/>
      <c r="T213"/>
      <c r="U213"/>
      <c r="W213"/>
      <c r="Y213"/>
      <c r="Z213" s="184"/>
      <c r="AD213" s="24"/>
      <c r="AE213" s="24"/>
      <c r="AF213" s="24"/>
      <c r="AG213" s="24"/>
      <c r="AH213" s="24"/>
      <c r="AI213" s="24"/>
      <c r="AJ213" s="24"/>
      <c r="AK213" s="24"/>
      <c r="AL213" s="24"/>
      <c r="AM213" s="24"/>
      <c r="AN213" s="24"/>
      <c r="AO213" s="24"/>
    </row>
    <row r="214" spans="1:41" ht="15">
      <c r="A214" s="34"/>
      <c r="B214" s="35"/>
      <c r="C214" s="35"/>
      <c r="D214" s="35"/>
      <c r="E214" s="36" t="s">
        <v>69</v>
      </c>
      <c r="F214" s="99">
        <f>IF(NOT(ISERROR(MATCH("Ej statsstøtte",B196,0))),0,IFERROR(E208/E207,0))</f>
        <v>0</v>
      </c>
      <c r="G214" s="242"/>
      <c r="H214" s="4"/>
      <c r="I214" s="4"/>
      <c r="J214" s="4"/>
      <c r="K214" s="4"/>
      <c r="L214" s="4"/>
      <c r="M214" s="4"/>
      <c r="N214" s="4"/>
      <c r="O214" s="4"/>
      <c r="P214" s="4"/>
      <c r="R214"/>
      <c r="S214"/>
      <c r="T214"/>
      <c r="U214"/>
      <c r="W214"/>
      <c r="Y214"/>
    </row>
    <row r="215" spans="1:41" ht="15">
      <c r="A215" s="74" t="s">
        <v>79</v>
      </c>
      <c r="B215" s="75">
        <f>IFERROR(E209/$E$15,0)</f>
        <v>0</v>
      </c>
      <c r="C215" s="35"/>
      <c r="D215" s="35"/>
      <c r="E215" s="50" t="s">
        <v>70</v>
      </c>
      <c r="F215" s="99">
        <f>IFERROR(E208/E200,0)</f>
        <v>0</v>
      </c>
      <c r="H215" s="4"/>
      <c r="I215" s="4"/>
      <c r="J215" s="4"/>
      <c r="K215" s="4"/>
      <c r="L215" s="4"/>
      <c r="M215" s="4"/>
      <c r="N215" s="4"/>
      <c r="O215" s="4"/>
      <c r="P215" s="4"/>
      <c r="R215"/>
      <c r="S215"/>
      <c r="T215"/>
      <c r="U215"/>
      <c r="W215"/>
      <c r="Y215"/>
    </row>
    <row r="216" spans="1:41" ht="15">
      <c r="A216" s="73"/>
      <c r="B216" s="76"/>
      <c r="E216" s="50"/>
      <c r="H216" s="4"/>
      <c r="I216" s="4"/>
      <c r="J216" s="4"/>
      <c r="K216" s="4"/>
      <c r="L216" s="4"/>
      <c r="M216" s="4"/>
      <c r="N216" s="4"/>
      <c r="O216" s="4"/>
      <c r="P216" s="4"/>
      <c r="R216"/>
      <c r="S216"/>
      <c r="T216"/>
      <c r="U216"/>
      <c r="W216"/>
      <c r="Y216"/>
      <c r="AD216"/>
    </row>
    <row r="217" spans="1:41" ht="15">
      <c r="A217" s="29" t="s">
        <v>34</v>
      </c>
      <c r="B217" s="1"/>
      <c r="C217" s="206" t="s">
        <v>56</v>
      </c>
      <c r="D217" s="206"/>
      <c r="E217" s="30" t="s">
        <v>37</v>
      </c>
      <c r="F217" s="204"/>
      <c r="G217" s="184"/>
      <c r="H217" s="205"/>
      <c r="I217" s="207"/>
      <c r="J217" s="184"/>
      <c r="K217" s="184"/>
      <c r="L217" s="184"/>
      <c r="M217" s="184"/>
      <c r="R217" s="48"/>
      <c r="S217" s="79"/>
      <c r="T217" s="183"/>
      <c r="W217" s="5"/>
      <c r="X217" s="83"/>
      <c r="AA217" s="184" t="str">
        <f>IF(NOT(ISERROR(MATCH("Selvfinansieret",B218,0))),"",IF(NOT(ISERROR(MATCH(B218,{"ABER"},0))),IF(X217=0,"",X217),IF(NOT(ISERROR(MATCH(B218,{"GEBER"},0))),IF(AG232=0,"",AG232),IF(NOT(ISERROR(MATCH(B218,{"FIBER"},0))),IF(Z217=0,"",Z217),""))))</f>
        <v/>
      </c>
      <c r="AF217" s="184"/>
    </row>
    <row r="218" spans="1:41" ht="15">
      <c r="A218" s="29" t="s">
        <v>207</v>
      </c>
      <c r="B218" s="31"/>
      <c r="C218" s="206"/>
      <c r="D218" s="206"/>
      <c r="E218" s="30" t="s">
        <v>177</v>
      </c>
      <c r="F218" s="31" t="str">
        <f>IF(ISBLANK($F$19),"Projektform skal vælges ved hovedansøger",$F$19)</f>
        <v>Samarbejde</v>
      </c>
      <c r="G218" s="184"/>
      <c r="H218" s="205"/>
      <c r="I218" s="207"/>
      <c r="J218" s="184"/>
      <c r="K218" s="184"/>
      <c r="L218" s="184"/>
      <c r="M218" s="184"/>
      <c r="R218" s="48"/>
      <c r="S218" s="79"/>
      <c r="T218" s="83"/>
      <c r="W218" s="5"/>
      <c r="X218" s="83"/>
      <c r="Y218" s="84"/>
      <c r="AA218" s="184"/>
      <c r="AF218" s="184"/>
    </row>
    <row r="219" spans="1:41" ht="30">
      <c r="A219" s="30" t="s">
        <v>35</v>
      </c>
      <c r="B219" s="31"/>
      <c r="C219" s="30"/>
      <c r="D219" s="30"/>
      <c r="E219" s="217" t="s">
        <v>36</v>
      </c>
      <c r="F219" s="218" t="str">
        <f>IFERROR(IF(NOT(ISERROR(MATCH(B218,{"ABER"},0))),INDEX(ABER_Tilskudsprocent_liste[#All],MATCH(B219,ABER_Tilskudsprocent_liste[[#All],[Typer af projekter og aktiviteter/ virksomhedsstørrelse]],0),MATCH(AA221,ABER_Tilskudsprocent_liste[#Headers],0)),IF(NOT(ISERROR(MATCH(B218,{"GBER"},0))),INDEX(GEBER_Tilskudsprocent_liste[#All],MATCH(B219,GEBER_Tilskudsprocent_liste[[#All],[Typer af projekter og aktiviteter/ virksomhedsstørrelse]],0),MATCH(AA221,GEBER_Tilskudsprocent_liste[#Headers],0)),IF(NOT(ISERROR(MATCH(B218,{"FIBER"},0))),INDEX(FIBER_Tilskudsprocent_liste[#All],MATCH(B219,FIBER_Tilskudsprocent_liste[[#All],[Typer af projekter og aktiviteter/ virksomhedsstørrelse]],0),MATCH(AA221,FIBER_Tilskudsprocent_liste[#Headers],0)),""))),"")</f>
        <v/>
      </c>
      <c r="G219" s="217" t="s">
        <v>213</v>
      </c>
      <c r="H219" s="249" t="s">
        <v>218</v>
      </c>
      <c r="I219" s="250"/>
      <c r="J219" s="251" t="s">
        <v>221</v>
      </c>
      <c r="K219" s="251"/>
      <c r="L219" s="184"/>
      <c r="M219" s="184"/>
      <c r="R219" s="49"/>
      <c r="S219" s="80"/>
      <c r="T219" s="83"/>
      <c r="W219" s="5"/>
      <c r="X219" s="186"/>
      <c r="AB219" s="83"/>
      <c r="AF219" s="184"/>
    </row>
    <row r="220" spans="1:41" ht="15">
      <c r="A220" s="29"/>
      <c r="B220" s="30"/>
      <c r="C220" s="30"/>
      <c r="D220" s="30"/>
      <c r="E220" s="217"/>
      <c r="F220" s="255" t="str">
        <f>IFERROR(IF(NOT(ISERROR(MATCH(B218,{"ABER"},0))),INDEX(ABER_Tilskudsprocent_liste[#All],MATCH(B219,ABER_Tilskudsprocent_liste[[#All],[Typer af projekter og aktiviteter/ virksomhedsstørrelse]],0),MATCH(AA221,ABER_Tilskudsprocent_liste[#Headers],0)),IF(NOT(ISERROR(MATCH(B218,{"GBER"},0))),INDEX(GEBER_Tilskudsprocent_liste[#All],MATCH(B219,GEBER_Tilskudsprocent_liste[[#All],[Typer af projekter og aktiviteter/ virksomhedsstørrelse]],0),MATCH(AA221,GEBER_Tilskudsprocent_liste[#Headers],0)),IF(NOT(ISERROR(MATCH(B218,{"FIBER"},0))),INDEX(FIBER_Tilskudsprocent_liste[#All],MATCH(B219,FIBER_Tilskudsprocent_liste[[#All],[Typer af projekter og aktiviteter/ virksomhedsstørrelse]],0),MATCH(AA221,FIBER_Tilskudsprocent_liste[#Headers],0)),""))),"")</f>
        <v/>
      </c>
      <c r="G220" s="252"/>
      <c r="H220" s="251" t="str">
        <f>IFERROR(IF(E231*(1-F220)-C232&lt;0,F220-((E231*F220+C232)-E231)/E231,""),"")</f>
        <v/>
      </c>
      <c r="I220" s="251" t="str">
        <f>IFERROR(IF(D232&lt;&gt;0,IF(D232=E231,0,IF(C232&gt;0,(F220-D232/E231)-H220,"HA")),IF(E231*(1-F220)-C232&lt;0,((F220-((E231*F220+C232+D232)-E231)/E231)),"")),"")</f>
        <v/>
      </c>
      <c r="J220" s="253" t="e">
        <f>I220-H221</f>
        <v>#VALUE!</v>
      </c>
      <c r="K220" s="251"/>
      <c r="L220" s="184"/>
      <c r="M220" s="184"/>
      <c r="R220" s="49"/>
      <c r="S220" s="80"/>
      <c r="T220" s="83"/>
      <c r="U220" s="41" t="s">
        <v>220</v>
      </c>
      <c r="V220" t="s">
        <v>219</v>
      </c>
      <c r="W220" s="184" t="s">
        <v>217</v>
      </c>
      <c r="X220" s="184" t="s">
        <v>216</v>
      </c>
      <c r="Y220" s="184" t="s">
        <v>182</v>
      </c>
      <c r="AA220" s="42" t="s">
        <v>179</v>
      </c>
      <c r="AB220" s="46" t="s">
        <v>177</v>
      </c>
      <c r="AC220"/>
    </row>
    <row r="221" spans="1:41" ht="15.75" thickBot="1">
      <c r="A221" s="37"/>
      <c r="B221" s="27" t="s">
        <v>85</v>
      </c>
      <c r="C221" s="27" t="s">
        <v>208</v>
      </c>
      <c r="D221" s="27" t="s">
        <v>214</v>
      </c>
      <c r="E221" s="27" t="s">
        <v>0</v>
      </c>
      <c r="F221" s="28" t="s">
        <v>13</v>
      </c>
      <c r="G221" s="208"/>
      <c r="H221" s="254" t="e">
        <f>(F220-D232/E231)</f>
        <v>#VALUE!</v>
      </c>
      <c r="I221" s="252"/>
      <c r="J221" s="208"/>
      <c r="K221" s="252"/>
      <c r="L221" s="208"/>
      <c r="M221" s="208"/>
      <c r="N221" s="4"/>
      <c r="O221" s="4"/>
      <c r="P221" s="189"/>
      <c r="Q221" s="42"/>
      <c r="R221" s="81"/>
      <c r="S221" s="41"/>
      <c r="T221" s="41"/>
      <c r="U221"/>
      <c r="V221" s="5"/>
      <c r="W221" s="184"/>
      <c r="X221" s="184"/>
      <c r="Z221" s="83"/>
      <c r="AA221" s="40" t="str">
        <f>CONCATENATE(F217," - ",AB221)</f>
        <v xml:space="preserve"> - Samarbejde</v>
      </c>
      <c r="AB221" t="str">
        <f>F218</f>
        <v>Samarbejde</v>
      </c>
      <c r="AC221"/>
    </row>
    <row r="222" spans="1:41" ht="15">
      <c r="A222" s="5" t="s">
        <v>82</v>
      </c>
      <c r="B222" s="196">
        <f>IFERROR(IF(E222=0,0,Y222),0)</f>
        <v>0</v>
      </c>
      <c r="C222" s="196">
        <f t="shared" ref="C222:C228" si="20">IFERROR(E222-B222,0)</f>
        <v>0</v>
      </c>
      <c r="D222" s="196"/>
      <c r="E222" s="215"/>
      <c r="F222" s="32"/>
      <c r="G222" s="283"/>
      <c r="H222" s="284"/>
      <c r="I222" s="284"/>
      <c r="J222" s="284"/>
      <c r="K222" s="284"/>
      <c r="L222" s="284"/>
      <c r="M222" s="284"/>
      <c r="N222" s="284"/>
      <c r="O222" s="285"/>
      <c r="P222" s="190"/>
      <c r="Q222" s="45"/>
      <c r="R222" s="78"/>
      <c r="S222" s="41"/>
      <c r="T222" s="41"/>
      <c r="U222" s="41" t="e">
        <f>((F220-((E231*F220+C232)-E231)/E231))*E222</f>
        <v>#VALUE!</v>
      </c>
      <c r="V222" t="e">
        <f>H221*E222</f>
        <v>#VALUE!</v>
      </c>
      <c r="W222" s="5">
        <f>IFERROR(IF(E222=0,0,E222*H220),0)</f>
        <v>0</v>
      </c>
      <c r="X222" s="184">
        <f>IF(E222=0,0,E222*F219)</f>
        <v>0</v>
      </c>
      <c r="Y222" s="184">
        <f>IF(NOT(ISERROR(MATCH("Selvfinansieret",B218,0))),0,IF(OR(NOT(ISERROR(MATCH("Ej statsstøtte",B218,0))),NOT(ISERROR(MATCH(B218,AI228:AI230,0)))),E222,IF(AND(D232=0,C232=0),X222,IF(AND(D232&gt;0,C232=0),V222,IF(AND(D232&gt;0,C232&gt;0,V222=0),0,IF(AND(W222&lt;&gt;0,W222&lt;V222),W222,V222))))))</f>
        <v>0</v>
      </c>
      <c r="AA222" s="40"/>
      <c r="AB222" s="41"/>
      <c r="AC222"/>
      <c r="AE222" s="292" t="s">
        <v>178</v>
      </c>
      <c r="AF222" s="292"/>
      <c r="AG222" s="292"/>
    </row>
    <row r="223" spans="1:41" ht="15">
      <c r="A223" s="5" t="s">
        <v>3</v>
      </c>
      <c r="B223" s="196">
        <f t="shared" ref="B223:B228" si="21">IFERROR(IF(E223=0,0,Y223),0)</f>
        <v>0</v>
      </c>
      <c r="C223" s="196">
        <f t="shared" si="20"/>
        <v>0</v>
      </c>
      <c r="D223" s="196"/>
      <c r="E223" s="215"/>
      <c r="F223" s="95"/>
      <c r="G223" s="286"/>
      <c r="H223" s="287"/>
      <c r="I223" s="287"/>
      <c r="J223" s="287"/>
      <c r="K223" s="287"/>
      <c r="L223" s="287"/>
      <c r="M223" s="287"/>
      <c r="N223" s="287"/>
      <c r="O223" s="288"/>
      <c r="P223" s="190"/>
      <c r="Q223" s="78"/>
      <c r="R223" s="82"/>
      <c r="S223" s="43"/>
      <c r="T223" s="41"/>
      <c r="U223" s="41" t="e">
        <f>((F220-((E231*F220+C232+D232)-E231)/E231))*E223</f>
        <v>#VALUE!</v>
      </c>
      <c r="V223" t="e">
        <f>H221*E223</f>
        <v>#VALUE!</v>
      </c>
      <c r="W223" s="5">
        <f>IFERROR(IF(E223=0,0,E223*H220),0)</f>
        <v>0</v>
      </c>
      <c r="X223" s="184">
        <f>IF(E223=0,0,E223*F219)</f>
        <v>0</v>
      </c>
      <c r="Y223" s="184">
        <f>IF(NOT(ISERROR(MATCH("Selvfinansieret",B219,0))),0,IF(OR(NOT(ISERROR(MATCH("Ej statsstøtte",B219,0))),NOT(ISERROR(MATCH(B219,AI229:AI231,0)))),E223,IF(AND(D232=0,C232=0),X223,IF(AND(D232&gt;0,C232=0),V223,IF(AND(D232&gt;0,C232&gt;0,V223=0),0,IF(AND(W223&lt;&gt;0,W223&lt;V223),W223,V223))))))</f>
        <v>0</v>
      </c>
      <c r="AA223" s="40"/>
      <c r="AB223" s="41"/>
      <c r="AC223"/>
    </row>
    <row r="224" spans="1:41" ht="15">
      <c r="A224" s="5" t="s">
        <v>84</v>
      </c>
      <c r="B224" s="196">
        <f t="shared" si="21"/>
        <v>0</v>
      </c>
      <c r="C224" s="196">
        <f t="shared" si="20"/>
        <v>0</v>
      </c>
      <c r="D224" s="196"/>
      <c r="E224" s="215"/>
      <c r="F224" s="95"/>
      <c r="G224" s="286"/>
      <c r="H224" s="287"/>
      <c r="I224" s="287"/>
      <c r="J224" s="287"/>
      <c r="K224" s="287"/>
      <c r="L224" s="287"/>
      <c r="M224" s="287"/>
      <c r="N224" s="287"/>
      <c r="O224" s="288"/>
      <c r="P224" s="190"/>
      <c r="Q224" s="78"/>
      <c r="R224" s="82"/>
      <c r="S224" s="43"/>
      <c r="T224" s="41"/>
      <c r="U224" s="41" t="e">
        <f>((F220-((E231*F220+C232+D232)-E231)/E231))*E224</f>
        <v>#VALUE!</v>
      </c>
      <c r="V224" t="e">
        <f>H221*E224</f>
        <v>#VALUE!</v>
      </c>
      <c r="W224" s="5">
        <f>IFERROR(IF(E224=0,0,E224*H220),0)</f>
        <v>0</v>
      </c>
      <c r="X224" s="184">
        <f>IF(E224=0,0,E224*F219)</f>
        <v>0</v>
      </c>
      <c r="Y224" s="184">
        <f>IF(NOT(ISERROR(MATCH("Selvfinansieret",B220,0))),0,IF(OR(NOT(ISERROR(MATCH("Ej statsstøtte",B220,0))),NOT(ISERROR(MATCH(B220,AI230:AI232,0)))),E224,IF(AND(D232=0,C232=0),X224,IF(AND(D232&gt;0,C232=0),V224,IF(AND(D232&gt;0,C232&gt;0,V224=0),0,IF(AND(W224&lt;&gt;0,W224&lt;V224),W224,V224))))))</f>
        <v>0</v>
      </c>
      <c r="AA224" s="40"/>
      <c r="AB224" s="41"/>
      <c r="AC224"/>
      <c r="AD224" s="50" t="s">
        <v>210</v>
      </c>
      <c r="AE224" s="50" t="s">
        <v>165</v>
      </c>
      <c r="AF224" s="50" t="s">
        <v>186</v>
      </c>
      <c r="AG224" s="50" t="s">
        <v>166</v>
      </c>
      <c r="AH224" s="50" t="s">
        <v>184</v>
      </c>
      <c r="AI224" s="50" t="s">
        <v>188</v>
      </c>
      <c r="AJ224" s="50" t="s">
        <v>211</v>
      </c>
    </row>
    <row r="225" spans="1:41" ht="15">
      <c r="A225" s="5" t="s">
        <v>46</v>
      </c>
      <c r="B225" s="196">
        <f t="shared" si="21"/>
        <v>0</v>
      </c>
      <c r="C225" s="196">
        <f t="shared" si="20"/>
        <v>0</v>
      </c>
      <c r="D225" s="196"/>
      <c r="E225" s="215"/>
      <c r="F225" s="95"/>
      <c r="G225" s="286"/>
      <c r="H225" s="287"/>
      <c r="I225" s="287"/>
      <c r="J225" s="287"/>
      <c r="K225" s="287"/>
      <c r="L225" s="287"/>
      <c r="M225" s="287"/>
      <c r="N225" s="287"/>
      <c r="O225" s="288"/>
      <c r="P225" s="191"/>
      <c r="Q225" s="78"/>
      <c r="R225" s="82"/>
      <c r="S225" s="43"/>
      <c r="T225" s="41"/>
      <c r="U225" s="41" t="e">
        <f>((F220-((E231*F220+C232+D232)-E231)/E231))*E225</f>
        <v>#VALUE!</v>
      </c>
      <c r="V225" t="e">
        <f>H221*E225</f>
        <v>#VALUE!</v>
      </c>
      <c r="W225" s="5">
        <f>IFERROR(IF(E225=0,0,E225*H220),0)</f>
        <v>0</v>
      </c>
      <c r="X225" s="184">
        <f>IF(E225=0,0,E225*F219)</f>
        <v>0</v>
      </c>
      <c r="Y225" s="184">
        <f>IF(NOT(ISERROR(MATCH("Selvfinansieret",B221,0))),0,IF(OR(NOT(ISERROR(MATCH("Ej statsstøtte",B221,0))),NOT(ISERROR(MATCH(B221,AI231:AI233,0)))),E225,IF(AND(D232=0,C232=0),X225,IF(AND(D232&gt;0,C232=0),V225,IF(AND(D232&gt;0,C232&gt;0,V225=0),0,IF(AND(W225&lt;&gt;0,W225&lt;V225),W225,V225))))))</f>
        <v>0</v>
      </c>
      <c r="AA225" t="s">
        <v>180</v>
      </c>
      <c r="AB225" t="s">
        <v>175</v>
      </c>
      <c r="AC225"/>
      <c r="AD225" t="s">
        <v>159</v>
      </c>
      <c r="AE225" t="s">
        <v>159</v>
      </c>
      <c r="AF225" t="s">
        <v>167</v>
      </c>
      <c r="AG225" s="181" t="s">
        <v>174</v>
      </c>
      <c r="AH225" s="184" t="str">
        <f>IF(NOT(ISERROR(MATCH("Selvfinansieret",B218,0))),"",IF(NOT(ISERROR(MATCH(B218,{"ABER"},0))),AE225,IF(NOT(ISERROR(MATCH(B218,{"GBER"},0))),AF225,IF(NOT(ISERROR(MATCH(B218,{"FIBER"},0))),AG225,IF(NOT(ISERROR(MATCH(B218,{"Ej statsstøtte"},0))),AD225,"")))))</f>
        <v/>
      </c>
      <c r="AI225" s="182" t="s">
        <v>165</v>
      </c>
    </row>
    <row r="226" spans="1:41" ht="15">
      <c r="A226" s="5" t="s">
        <v>2</v>
      </c>
      <c r="B226" s="196">
        <f t="shared" si="21"/>
        <v>0</v>
      </c>
      <c r="C226" s="196">
        <f t="shared" si="20"/>
        <v>0</v>
      </c>
      <c r="D226" s="196"/>
      <c r="E226" s="215"/>
      <c r="F226" s="95"/>
      <c r="G226" s="286"/>
      <c r="H226" s="287"/>
      <c r="I226" s="287"/>
      <c r="J226" s="287"/>
      <c r="K226" s="287"/>
      <c r="L226" s="287"/>
      <c r="M226" s="287"/>
      <c r="N226" s="287"/>
      <c r="O226" s="288"/>
      <c r="P226" s="191"/>
      <c r="Q226" s="78"/>
      <c r="R226" s="82"/>
      <c r="S226" s="43"/>
      <c r="T226" s="41"/>
      <c r="U226" s="41" t="e">
        <f>((F220-((E231*F220+C232+D232)-E231)/E231))*E226</f>
        <v>#VALUE!</v>
      </c>
      <c r="V226" t="e">
        <f>H221*E226</f>
        <v>#VALUE!</v>
      </c>
      <c r="W226" s="5">
        <f>IFERROR(IF(E226=0,0,E226*H220),0)</f>
        <v>0</v>
      </c>
      <c r="X226" s="184">
        <f>IF(E226=0,0,E226*F219)</f>
        <v>0</v>
      </c>
      <c r="Y226" s="184">
        <f>IF(NOT(ISERROR(MATCH("Selvfinansieret",B222,0))),0,IF(OR(NOT(ISERROR(MATCH("Ej statsstøtte",B222,0))),NOT(ISERROR(MATCH(B222,AI232:AI234,0)))),E226,IF(AND(D232=0,C232=0),X226,IF(AND(D232&gt;0,C232=0),V226,IF(AND(D232&gt;0,C232&gt;0,V226=0),0,IF(AND(W226&lt;&gt;0,W226&lt;V226),W226,V226))))))</f>
        <v>0</v>
      </c>
      <c r="AA226" t="s">
        <v>68</v>
      </c>
      <c r="AB226" t="s">
        <v>176</v>
      </c>
      <c r="AC226"/>
      <c r="AD226" t="s">
        <v>160</v>
      </c>
      <c r="AE226" t="s">
        <v>160</v>
      </c>
      <c r="AF226" t="s">
        <v>168</v>
      </c>
      <c r="AG226" s="181" t="s">
        <v>161</v>
      </c>
      <c r="AH226" s="184" t="str">
        <f>IF(NOT(ISERROR(MATCH("Selvfinansieret",B218,0))),"",IF(NOT(ISERROR(MATCH(B218,{"ABER"},0))),AE226,IF(NOT(ISERROR(MATCH(B218,{"GBER"},0))),AF226,IF(NOT(ISERROR(MATCH(B218,{"FIBER"},0))),AG226,IF(NOT(ISERROR(MATCH(B218,{"Ej statsstøtte"},0))),AD226,"")))))</f>
        <v/>
      </c>
      <c r="AI226" s="183" t="s">
        <v>186</v>
      </c>
    </row>
    <row r="227" spans="1:41" ht="15.75" customHeight="1">
      <c r="A227" s="5" t="s">
        <v>14</v>
      </c>
      <c r="B227" s="196">
        <f t="shared" si="21"/>
        <v>0</v>
      </c>
      <c r="C227" s="196">
        <f t="shared" si="20"/>
        <v>0</v>
      </c>
      <c r="D227" s="196"/>
      <c r="E227" s="215"/>
      <c r="F227" s="95"/>
      <c r="G227" s="286"/>
      <c r="H227" s="287"/>
      <c r="I227" s="287"/>
      <c r="J227" s="287"/>
      <c r="K227" s="287"/>
      <c r="L227" s="287"/>
      <c r="M227" s="287"/>
      <c r="N227" s="287"/>
      <c r="O227" s="288"/>
      <c r="P227" s="190"/>
      <c r="Q227" s="78"/>
      <c r="R227" s="82"/>
      <c r="S227" s="43"/>
      <c r="T227" s="41"/>
      <c r="U227" s="41" t="e">
        <f>((F220-((E231*F220+C232+D232)-E231)/E231))*E227</f>
        <v>#VALUE!</v>
      </c>
      <c r="V227" t="e">
        <f>H221*E227</f>
        <v>#VALUE!</v>
      </c>
      <c r="W227" s="5">
        <f>IFERROR(IF(E227=0,0,E227*H220),0)</f>
        <v>0</v>
      </c>
      <c r="X227" s="184">
        <f>IF(E227=0,0,E227*F219)</f>
        <v>0</v>
      </c>
      <c r="Y227" s="184">
        <f>IF(NOT(ISERROR(MATCH("Selvfinansieret",B223,0))),0,IF(OR(NOT(ISERROR(MATCH("Ej statsstøtte",B223,0))),NOT(ISERROR(MATCH(B223,AI233:AI235,0)))),E227,IF(AND(D232=0,C232=0),X227,IF(AND(D232&gt;0,C232=0),V227,IF(AND(D232&gt;0,C232&gt;0,V227=0),0,IF(AND(W227&lt;&gt;0,W227&lt;V227),W227,V227))))))</f>
        <v>0</v>
      </c>
      <c r="Z227" s="184"/>
      <c r="AA227" t="s">
        <v>181</v>
      </c>
      <c r="AB227"/>
      <c r="AC227"/>
      <c r="AD227" t="s">
        <v>161</v>
      </c>
      <c r="AE227" t="s">
        <v>161</v>
      </c>
      <c r="AF227" t="s">
        <v>169</v>
      </c>
      <c r="AG227" s="241" t="s">
        <v>187</v>
      </c>
      <c r="AH227" s="184" t="str">
        <f>IF(NOT(ISERROR(MATCH("Selvfinansieret",B218,0))),"",IF(NOT(ISERROR(MATCH(B218,{"ABER"},0))),AE227,IF(NOT(ISERROR(MATCH(B218,{"GBER"},0))),AF227,IF(NOT(ISERROR(MATCH(B218,{"FIBER"},0))),AG227,IF(NOT(ISERROR(MATCH(B218,{"Ej statsstøtte"},0))),AD227,"")))))</f>
        <v/>
      </c>
      <c r="AI227" s="183" t="s">
        <v>166</v>
      </c>
    </row>
    <row r="228" spans="1:41" ht="15.75" thickBot="1">
      <c r="A228" s="26" t="s">
        <v>83</v>
      </c>
      <c r="B228" s="196">
        <f t="shared" si="21"/>
        <v>0</v>
      </c>
      <c r="C228" s="196">
        <f t="shared" si="20"/>
        <v>0</v>
      </c>
      <c r="D228" s="196"/>
      <c r="E228" s="216"/>
      <c r="F228" s="95"/>
      <c r="G228" s="287"/>
      <c r="H228" s="287"/>
      <c r="I228" s="287"/>
      <c r="J228" s="287"/>
      <c r="K228" s="287"/>
      <c r="L228" s="287"/>
      <c r="M228" s="287"/>
      <c r="N228" s="287"/>
      <c r="O228" s="288"/>
      <c r="P228" s="190"/>
      <c r="Q228" s="78"/>
      <c r="R228" s="82"/>
      <c r="S228" s="43"/>
      <c r="T228" s="41"/>
      <c r="U228" s="41" t="e">
        <f>((F220-((E231*F220+C232+D232)-E231)/E231))*E228</f>
        <v>#VALUE!</v>
      </c>
      <c r="V228" t="e">
        <f>H221*E228</f>
        <v>#VALUE!</v>
      </c>
      <c r="W228" s="5">
        <f>IFERROR(IF(E228=0,0,E228*H220),0)</f>
        <v>0</v>
      </c>
      <c r="X228" s="184">
        <f>IF(E228=0,0,E228*F219)</f>
        <v>0</v>
      </c>
      <c r="Y228" s="184">
        <f>IF(NOT(ISERROR(MATCH("Selvfinansieret",B224,0))),0,IF(OR(NOT(ISERROR(MATCH("Ej statsstøtte",B224,0))),NOT(ISERROR(MATCH(B224,AI234:AI236,0)))),E228,IF(AND(D232=0,C232=0),X228,IF(AND(D232&gt;0,C232=0),V228,IF(AND(D232&gt;0,C232&gt;0,V228=0),0,IF(AND(W228&lt;&gt;0,W228&lt;V228),W228,V228))))))</f>
        <v>0</v>
      </c>
      <c r="Z228" s="184"/>
      <c r="AA228" t="s">
        <v>87</v>
      </c>
      <c r="AB228"/>
      <c r="AC228"/>
      <c r="AD228" t="s">
        <v>162</v>
      </c>
      <c r="AE228" t="s">
        <v>162</v>
      </c>
      <c r="AF228" t="s">
        <v>170</v>
      </c>
      <c r="AG228" s="84" t="str">
        <f>""</f>
        <v/>
      </c>
      <c r="AH228" s="184" t="str">
        <f>IF(NOT(ISERROR(MATCH("Selvfinansieret",B218,0))),"",IF(NOT(ISERROR(MATCH(B218,{"ABER"},0))),AE228,IF(NOT(ISERROR(MATCH(B218,{"GBER"},0))),AF228,IF(NOT(ISERROR(MATCH(B218,{"FIBER"},0))),AG228,IF(NOT(ISERROR(MATCH(B218,{"Ej statsstøtte"},0))),AD228,"")))))</f>
        <v/>
      </c>
      <c r="AI228" s="83" t="s">
        <v>126</v>
      </c>
    </row>
    <row r="229" spans="1:41" ht="15">
      <c r="A229" s="98" t="s">
        <v>31</v>
      </c>
      <c r="B229" s="200">
        <f>SUM(B222+B223+B224+B225-B226-B227+B228)</f>
        <v>0</v>
      </c>
      <c r="C229" s="197">
        <f>SUM(C222+C223+C224+C225-C226-C227+C228)</f>
        <v>0</v>
      </c>
      <c r="D229" s="197"/>
      <c r="E229" s="200">
        <f>SUM(B229:C229)</f>
        <v>0</v>
      </c>
      <c r="F229" s="97"/>
      <c r="G229" s="286"/>
      <c r="H229" s="287"/>
      <c r="I229" s="287"/>
      <c r="J229" s="287"/>
      <c r="K229" s="287"/>
      <c r="L229" s="287"/>
      <c r="M229" s="287"/>
      <c r="N229" s="287"/>
      <c r="O229" s="288"/>
      <c r="P229" s="44"/>
      <c r="R229"/>
      <c r="S229"/>
      <c r="T229"/>
      <c r="U229" s="41" t="e">
        <f>((F220-((E231*F220+C232+D232)-E231)/E231))*E229</f>
        <v>#VALUE!</v>
      </c>
      <c r="V229" t="e">
        <f>H221*E229</f>
        <v>#VALUE!</v>
      </c>
      <c r="W229" s="5">
        <f>IFERROR(IF(E229=0,0,E229*H220),0)</f>
        <v>0</v>
      </c>
      <c r="X229" s="184">
        <f>IF(E229=0,0,E229*F219)</f>
        <v>0</v>
      </c>
      <c r="Y229" s="184">
        <f>IF(NOT(ISERROR(MATCH("Selvfinansieret",B225,0))),0,IF(OR(NOT(ISERROR(MATCH("Ej statsstøtte",B225,0))),NOT(ISERROR(MATCH(B225,AI235:AI237,0)))),E229,IF(AND(D232=0,C232=0),X229,IF(AND(D232&gt;0,C232=0),V229,IF(AND(D232&gt;0,C232&gt;0,V229=0),0,IF(AND(W229&lt;&gt;0,W229&lt;V229),W229,V229))))))</f>
        <v>0</v>
      </c>
      <c r="Z229" s="184"/>
      <c r="AA229" t="s">
        <v>209</v>
      </c>
      <c r="AB229"/>
      <c r="AC229"/>
      <c r="AD229" t="s">
        <v>172</v>
      </c>
      <c r="AE229" t="s">
        <v>163</v>
      </c>
      <c r="AF229" t="s">
        <v>171</v>
      </c>
      <c r="AG229" s="84" t="str">
        <f>""</f>
        <v/>
      </c>
      <c r="AH229" s="184" t="str">
        <f>IF(NOT(ISERROR(MATCH("Selvfinansieret",B218,0))),"",IF(NOT(ISERROR(MATCH(B218,{"ABER"},0))),AE229,IF(NOT(ISERROR(MATCH(B218,{"GBER"},0))),AF229,IF(NOT(ISERROR(MATCH(B218,{"FIBER"},0))),AG229,IF(NOT(ISERROR(MATCH(B218,{"Ej statsstøtte"},0))),AD229,"")))))</f>
        <v/>
      </c>
      <c r="AI229" s="83" t="s">
        <v>127</v>
      </c>
    </row>
    <row r="230" spans="1:41" ht="15.75" thickBot="1">
      <c r="A230" s="33" t="s">
        <v>1</v>
      </c>
      <c r="B230" s="198">
        <f>IFERROR(IF(E230=0,0,Y230),0)</f>
        <v>0</v>
      </c>
      <c r="C230" s="196">
        <f>IFERROR(E230-B230,0)</f>
        <v>0</v>
      </c>
      <c r="D230" s="196"/>
      <c r="E230" s="216"/>
      <c r="F230" s="96"/>
      <c r="G230" s="286"/>
      <c r="H230" s="287"/>
      <c r="I230" s="287"/>
      <c r="J230" s="287"/>
      <c r="K230" s="287"/>
      <c r="L230" s="287"/>
      <c r="M230" s="287"/>
      <c r="N230" s="287"/>
      <c r="O230" s="288"/>
      <c r="P230" s="190"/>
      <c r="R230"/>
      <c r="S230"/>
      <c r="T230"/>
      <c r="U230" s="41" t="e">
        <f>((F220-((E231*F220+C232+D232)-E231)/E231))*E230</f>
        <v>#VALUE!</v>
      </c>
      <c r="V230" t="e">
        <f>H221*E230</f>
        <v>#VALUE!</v>
      </c>
      <c r="W230" s="5">
        <f>IFERROR(IF(E230=0,0,E230*H220),0)</f>
        <v>0</v>
      </c>
      <c r="X230" s="184">
        <f>IF(E230=0,0,E230*F219)</f>
        <v>0</v>
      </c>
      <c r="Y230" s="184">
        <f>IF(NOT(ISERROR(MATCH("Selvfinansieret",B226,0))),0,IF(OR(NOT(ISERROR(MATCH("Ej statsstøtte",B226,0))),NOT(ISERROR(MATCH(B226,AI236:AI238,0)))),E230,IF(AND(D232=0,C232=0),X230,IF(AND(D232&gt;0,C232=0),V230,IF(AND(D232&gt;0,C232&gt;0,V230=0),0,IF(AND(W230&lt;&gt;0,W230&lt;V230),W230,V230))))))</f>
        <v>0</v>
      </c>
      <c r="Z230" s="184"/>
      <c r="AA230" s="40"/>
      <c r="AB230" s="41"/>
      <c r="AC230"/>
      <c r="AD230" t="s">
        <v>163</v>
      </c>
      <c r="AE230" t="s">
        <v>164</v>
      </c>
      <c r="AF230" t="s">
        <v>172</v>
      </c>
      <c r="AG230" s="84" t="str">
        <f>""</f>
        <v/>
      </c>
      <c r="AH230" s="184" t="str">
        <f>IF(NOT(ISERROR(MATCH("Selvfinansieret",B218,0))),"",IF(NOT(ISERROR(MATCH(B218,{"ABER"},0))),AE230,IF(NOT(ISERROR(MATCH(B218,{"GBER"},0))),AF230,IF(NOT(ISERROR(MATCH(B218,{"FIBER"},0))),AG230,IF(NOT(ISERROR(MATCH(B218,{"Ej statsstøtte"},0))),AD230,"")))))</f>
        <v/>
      </c>
      <c r="AI230" s="83" t="s">
        <v>128</v>
      </c>
    </row>
    <row r="231" spans="1:41" ht="15.75" thickBot="1">
      <c r="A231" s="167" t="s">
        <v>0</v>
      </c>
      <c r="B231" s="248">
        <f>IF(B229+B230&lt;=0,0,B229+B230)</f>
        <v>0</v>
      </c>
      <c r="C231" s="248">
        <f>IF(C229+C230-C232&lt;=0,0,C229+C230-C232)</f>
        <v>0</v>
      </c>
      <c r="D231" s="199"/>
      <c r="E231" s="201">
        <f>SUM(E222+E223+E224+E225-E226-E227+E228)+E230</f>
        <v>0</v>
      </c>
      <c r="F231" s="168"/>
      <c r="G231" s="289"/>
      <c r="H231" s="290"/>
      <c r="I231" s="290"/>
      <c r="J231" s="290"/>
      <c r="K231" s="290"/>
      <c r="L231" s="290"/>
      <c r="M231" s="290"/>
      <c r="N231" s="290"/>
      <c r="O231" s="291"/>
      <c r="P231" s="44"/>
      <c r="R231"/>
      <c r="S231"/>
      <c r="T231"/>
      <c r="U231" s="41" t="e">
        <f>((F220-((E231*F220+C232+D232)-E231)/E231))*E231</f>
        <v>#VALUE!</v>
      </c>
      <c r="V231" t="e">
        <f>H221*E231</f>
        <v>#VALUE!</v>
      </c>
      <c r="W231" s="5">
        <f>IFERROR(IF(E231=0,0,E231*H220),0)</f>
        <v>0</v>
      </c>
      <c r="Y231" s="184">
        <f>IF(NOT(ISERROR(MATCH("Selvfinansieret",B227,0))),0,IF(OR(NOT(ISERROR(MATCH("Ej statsstøtte",B227,0))),NOT(ISERROR(MATCH(B227,AI237:AI239,0)))),E231,IF(AND(D232=0,C232=0),X231,IF(AND(D232&gt;0,C232=0),V231,IF(AND(D232&gt;0,C232&gt;0,V231=0),0,IF(AND(W231&lt;&gt;0,W231&lt;V231),W231,V231))))))</f>
        <v>0</v>
      </c>
      <c r="Z231" s="184"/>
      <c r="AA231" s="182"/>
      <c r="AB231" s="182"/>
      <c r="AC231"/>
      <c r="AD231" t="s">
        <v>164</v>
      </c>
      <c r="AE231" s="84" t="str">
        <f>""</f>
        <v/>
      </c>
      <c r="AF231" t="s">
        <v>161</v>
      </c>
      <c r="AG231" s="84" t="str">
        <f>""</f>
        <v/>
      </c>
      <c r="AH231" s="184" t="str">
        <f>IF(NOT(ISERROR(MATCH("Selvfinansieret",B218,0))),"",IF(NOT(ISERROR(MATCH(B218,{"ABER"},0))),AE231,IF(NOT(ISERROR(MATCH(B218,{"GBER"},0))),AF231,IF(NOT(ISERROR(MATCH(B218,{"FIBER"},0))),AG231,IF(NOT(ISERROR(MATCH(B218,{"Ej statsstøtte"},0))),AD231,"")))))</f>
        <v/>
      </c>
      <c r="AI231" s="41" t="s">
        <v>185</v>
      </c>
    </row>
    <row r="232" spans="1:41" ht="15">
      <c r="A232" s="169" t="s">
        <v>151</v>
      </c>
      <c r="B232" s="247">
        <f>B231</f>
        <v>0</v>
      </c>
      <c r="C232" s="243"/>
      <c r="D232" s="243"/>
      <c r="E232" s="247">
        <f>SUM(B222+B223+B224+B225-B226-B227+B228)</f>
        <v>0</v>
      </c>
      <c r="F232" s="187"/>
      <c r="G232" s="166"/>
      <c r="H232" s="166"/>
      <c r="I232" s="166"/>
      <c r="J232" s="166"/>
      <c r="K232" s="166"/>
      <c r="L232" s="166"/>
      <c r="M232" s="166"/>
      <c r="N232" s="166"/>
      <c r="O232" s="166"/>
      <c r="P232" s="44"/>
      <c r="R232"/>
      <c r="S232"/>
      <c r="T232"/>
      <c r="U232"/>
      <c r="W232"/>
      <c r="Y232" s="184"/>
      <c r="Z232" s="184"/>
      <c r="AA232" s="78"/>
      <c r="AB232" s="183"/>
      <c r="AC232" s="41"/>
      <c r="AD232" t="s">
        <v>174</v>
      </c>
      <c r="AE232" s="5" t="str">
        <f>""</f>
        <v/>
      </c>
      <c r="AF232" s="84" t="s">
        <v>173</v>
      </c>
      <c r="AG232" s="84" t="str">
        <f>""</f>
        <v/>
      </c>
      <c r="AH232" s="184" t="str">
        <f>IF(NOT(ISERROR(MATCH("Selvfinansieret",B218,0))),"",IF(NOT(ISERROR(MATCH(B218,{"ABER"},0))),AE232,IF(NOT(ISERROR(MATCH(B218,{"GBER"},0))),AF232,IF(NOT(ISERROR(MATCH(B218,{"FIBER"},0))),AG232,IF(NOT(ISERROR(MATCH(B218,{"Ej statsstøtte"},0))),AD232,"")))))</f>
        <v/>
      </c>
      <c r="AI232" t="s">
        <v>212</v>
      </c>
      <c r="AK232" s="24"/>
      <c r="AL232" s="24"/>
      <c r="AM232" s="24"/>
      <c r="AN232" s="24"/>
      <c r="AO232" s="24"/>
    </row>
    <row r="233" spans="1:41" ht="15">
      <c r="A233" s="209"/>
      <c r="B233" s="210"/>
      <c r="C233" s="210"/>
      <c r="D233" s="210"/>
      <c r="E233" s="203"/>
      <c r="F233" s="165"/>
      <c r="G233" s="166"/>
      <c r="H233" s="166"/>
      <c r="I233" s="166"/>
      <c r="J233" s="166"/>
      <c r="K233" s="166"/>
      <c r="L233" s="166"/>
      <c r="M233" s="166"/>
      <c r="N233" s="166"/>
      <c r="O233" s="166"/>
      <c r="P233" s="44"/>
      <c r="R233"/>
      <c r="S233"/>
      <c r="T233"/>
      <c r="U233"/>
      <c r="W233"/>
      <c r="Y233" s="184"/>
      <c r="Z233" s="184"/>
      <c r="AA233" s="184"/>
      <c r="AB233" s="24"/>
      <c r="AC233" s="24"/>
      <c r="AD233" t="s">
        <v>187</v>
      </c>
      <c r="AE233" s="24" t="str">
        <f>""</f>
        <v/>
      </c>
      <c r="AF233" s="24" t="str">
        <f>""</f>
        <v/>
      </c>
      <c r="AG233" s="84" t="str">
        <f>""</f>
        <v/>
      </c>
      <c r="AH233" s="184" t="str">
        <f>IF(NOT(ISERROR(MATCH("Selvfinansieret",B218,0))),"",IF(NOT(ISERROR(MATCH(B218,{"ABER"},0))),AE233,IF(NOT(ISERROR(MATCH(B218,{"GBER"},0))),AF233,IF(NOT(ISERROR(MATCH(B218,{"FIBER"},0))),AG233,IF(NOT(ISERROR(MATCH(B218,{"Ej statsstøtte"},0))),AD233,"")))))</f>
        <v/>
      </c>
      <c r="AI233" s="24"/>
      <c r="AJ233" s="24"/>
      <c r="AK233" s="24"/>
      <c r="AL233" s="24"/>
      <c r="AM233" s="24"/>
      <c r="AN233" s="24"/>
      <c r="AO233" s="24"/>
    </row>
    <row r="234" spans="1:41" ht="15">
      <c r="A234" s="163"/>
      <c r="B234" s="164"/>
      <c r="C234" s="164"/>
      <c r="D234" s="164"/>
      <c r="E234" s="192" t="s">
        <v>183</v>
      </c>
      <c r="F234" s="193" t="str">
        <f>F219</f>
        <v/>
      </c>
      <c r="G234" s="165"/>
      <c r="H234" s="166"/>
      <c r="I234" s="166"/>
      <c r="J234" s="166"/>
      <c r="K234" s="166"/>
      <c r="L234" s="166"/>
      <c r="M234" s="166"/>
      <c r="N234" s="166"/>
      <c r="O234" s="166"/>
      <c r="P234" s="166"/>
      <c r="Q234" s="44"/>
      <c r="R234"/>
      <c r="S234"/>
      <c r="T234"/>
      <c r="U234"/>
      <c r="W234"/>
      <c r="Y234"/>
      <c r="Z234" s="184"/>
      <c r="AD234" s="24"/>
      <c r="AE234" s="24"/>
      <c r="AF234" s="24"/>
      <c r="AG234" s="24"/>
      <c r="AH234" s="24"/>
      <c r="AI234" s="24"/>
      <c r="AJ234" s="24"/>
      <c r="AK234" s="24"/>
      <c r="AL234" s="24"/>
      <c r="AM234" s="24"/>
      <c r="AN234" s="24"/>
      <c r="AO234" s="24"/>
    </row>
    <row r="235" spans="1:41" ht="30">
      <c r="A235" s="163"/>
      <c r="B235" s="164"/>
      <c r="C235" s="164"/>
      <c r="D235" s="164"/>
      <c r="E235" s="244" t="s">
        <v>215</v>
      </c>
      <c r="F235" s="193" t="str">
        <f>IFERROR(B231/E231,"")</f>
        <v/>
      </c>
      <c r="G235" s="165"/>
      <c r="H235" s="166"/>
      <c r="I235" s="166"/>
      <c r="J235" s="166"/>
      <c r="K235" s="166"/>
      <c r="L235" s="166"/>
      <c r="M235" s="166"/>
      <c r="N235" s="166"/>
      <c r="O235" s="166"/>
      <c r="P235" s="166"/>
      <c r="Q235" s="44"/>
      <c r="R235"/>
      <c r="S235"/>
      <c r="T235"/>
      <c r="U235"/>
      <c r="W235"/>
      <c r="Y235"/>
      <c r="Z235" s="184"/>
      <c r="AD235" s="24"/>
      <c r="AE235" s="24"/>
      <c r="AF235" s="24"/>
      <c r="AG235" s="24"/>
      <c r="AH235" s="24"/>
      <c r="AI235" s="24"/>
      <c r="AJ235" s="24"/>
      <c r="AK235" s="24"/>
      <c r="AL235" s="24"/>
      <c r="AM235" s="24"/>
      <c r="AN235" s="24"/>
      <c r="AO235" s="24"/>
    </row>
    <row r="236" spans="1:41" ht="15">
      <c r="A236" s="34"/>
      <c r="B236" s="35"/>
      <c r="C236" s="35"/>
      <c r="D236" s="35"/>
      <c r="E236" s="36" t="s">
        <v>69</v>
      </c>
      <c r="F236" s="99">
        <f>IF(NOT(ISERROR(MATCH("Ej statsstøtte",B218,0))),0,IFERROR(E230/E229,0))</f>
        <v>0</v>
      </c>
      <c r="G236" s="242"/>
      <c r="H236" s="4"/>
      <c r="I236" s="4"/>
      <c r="J236" s="4"/>
      <c r="K236" s="4"/>
      <c r="L236" s="4"/>
      <c r="M236" s="4"/>
      <c r="N236" s="4"/>
      <c r="O236" s="4"/>
      <c r="P236" s="4"/>
      <c r="R236"/>
      <c r="S236"/>
      <c r="T236"/>
      <c r="U236"/>
      <c r="W236"/>
      <c r="Y236"/>
    </row>
    <row r="237" spans="1:41" ht="15">
      <c r="A237" s="74" t="s">
        <v>79</v>
      </c>
      <c r="B237" s="75">
        <f>IFERROR(E231/$E$15,0)</f>
        <v>0</v>
      </c>
      <c r="C237" s="35"/>
      <c r="D237" s="35"/>
      <c r="E237" s="50" t="s">
        <v>70</v>
      </c>
      <c r="F237" s="99">
        <f>IFERROR(E230/E222,0)</f>
        <v>0</v>
      </c>
      <c r="H237" s="4"/>
      <c r="I237" s="4"/>
      <c r="J237" s="4"/>
      <c r="K237" s="4"/>
      <c r="L237" s="4"/>
      <c r="M237" s="4"/>
      <c r="N237" s="4"/>
      <c r="O237" s="4"/>
      <c r="P237" s="4"/>
      <c r="R237"/>
      <c r="S237"/>
      <c r="T237"/>
      <c r="U237"/>
      <c r="W237"/>
      <c r="Y237"/>
    </row>
    <row r="238" spans="1:41" ht="15">
      <c r="A238" s="73"/>
      <c r="B238" s="76"/>
      <c r="E238" s="50"/>
      <c r="H238" s="4"/>
      <c r="I238" s="4"/>
      <c r="J238" s="4"/>
      <c r="K238" s="4"/>
      <c r="L238" s="4"/>
      <c r="M238" s="4"/>
      <c r="N238" s="4"/>
      <c r="O238" s="4"/>
      <c r="P238" s="4"/>
      <c r="R238"/>
      <c r="S238"/>
      <c r="T238"/>
      <c r="U238"/>
      <c r="W238"/>
      <c r="Y238"/>
      <c r="AD238"/>
    </row>
    <row r="239" spans="1:41" ht="15">
      <c r="A239" s="29" t="s">
        <v>34</v>
      </c>
      <c r="B239" s="1"/>
      <c r="C239" s="206" t="s">
        <v>57</v>
      </c>
      <c r="D239" s="206"/>
      <c r="E239" s="30" t="s">
        <v>37</v>
      </c>
      <c r="F239" s="204"/>
      <c r="G239" s="184"/>
      <c r="H239" s="205"/>
      <c r="I239" s="207"/>
      <c r="J239" s="184"/>
      <c r="K239" s="184"/>
      <c r="L239" s="184"/>
      <c r="M239" s="184"/>
      <c r="R239" s="48"/>
      <c r="S239" s="79"/>
      <c r="T239" s="183"/>
      <c r="W239" s="5"/>
      <c r="X239" s="83"/>
      <c r="AA239" s="184" t="str">
        <f>IF(NOT(ISERROR(MATCH("Selvfinansieret",B240,0))),"",IF(NOT(ISERROR(MATCH(B240,{"ABER"},0))),IF(X239=0,"",X239),IF(NOT(ISERROR(MATCH(B240,{"GEBER"},0))),IF(AG254=0,"",AG254),IF(NOT(ISERROR(MATCH(B240,{"FIBER"},0))),IF(Z239=0,"",Z239),""))))</f>
        <v/>
      </c>
      <c r="AF239" s="184"/>
    </row>
    <row r="240" spans="1:41" ht="15">
      <c r="A240" s="29" t="s">
        <v>207</v>
      </c>
      <c r="B240" s="31"/>
      <c r="C240" s="206"/>
      <c r="D240" s="206"/>
      <c r="E240" s="30" t="s">
        <v>177</v>
      </c>
      <c r="F240" s="31" t="str">
        <f>IF(ISBLANK($F$19),"Projektform skal vælges ved hovedansøger",$F$19)</f>
        <v>Samarbejde</v>
      </c>
      <c r="G240" s="184"/>
      <c r="H240" s="205"/>
      <c r="I240" s="207"/>
      <c r="J240" s="184"/>
      <c r="K240" s="184"/>
      <c r="L240" s="184"/>
      <c r="M240" s="184"/>
      <c r="R240" s="48"/>
      <c r="S240" s="79"/>
      <c r="T240" s="83"/>
      <c r="W240" s="5"/>
      <c r="X240" s="83"/>
      <c r="Y240" s="84"/>
      <c r="AA240" s="184"/>
      <c r="AF240" s="184"/>
    </row>
    <row r="241" spans="1:41" ht="30">
      <c r="A241" s="30" t="s">
        <v>35</v>
      </c>
      <c r="B241" s="31"/>
      <c r="C241" s="30"/>
      <c r="D241" s="30"/>
      <c r="E241" s="217" t="s">
        <v>36</v>
      </c>
      <c r="F241" s="218" t="str">
        <f>IFERROR(IF(NOT(ISERROR(MATCH(B240,{"ABER"},0))),INDEX(ABER_Tilskudsprocent_liste[#All],MATCH(B241,ABER_Tilskudsprocent_liste[[#All],[Typer af projekter og aktiviteter/ virksomhedsstørrelse]],0),MATCH(AA243,ABER_Tilskudsprocent_liste[#Headers],0)),IF(NOT(ISERROR(MATCH(B240,{"GBER"},0))),INDEX(GEBER_Tilskudsprocent_liste[#All],MATCH(B241,GEBER_Tilskudsprocent_liste[[#All],[Typer af projekter og aktiviteter/ virksomhedsstørrelse]],0),MATCH(AA243,GEBER_Tilskudsprocent_liste[#Headers],0)),IF(NOT(ISERROR(MATCH(B240,{"FIBER"},0))),INDEX(FIBER_Tilskudsprocent_liste[#All],MATCH(B241,FIBER_Tilskudsprocent_liste[[#All],[Typer af projekter og aktiviteter/ virksomhedsstørrelse]],0),MATCH(AA243,FIBER_Tilskudsprocent_liste[#Headers],0)),""))),"")</f>
        <v/>
      </c>
      <c r="G241" s="217" t="s">
        <v>213</v>
      </c>
      <c r="H241" s="249" t="s">
        <v>218</v>
      </c>
      <c r="I241" s="250"/>
      <c r="J241" s="251" t="s">
        <v>221</v>
      </c>
      <c r="K241" s="251"/>
      <c r="L241" s="184"/>
      <c r="M241" s="184"/>
      <c r="R241" s="49"/>
      <c r="S241" s="80"/>
      <c r="T241" s="83"/>
      <c r="W241" s="5"/>
      <c r="X241" s="186"/>
      <c r="AB241" s="83"/>
      <c r="AF241" s="184"/>
    </row>
    <row r="242" spans="1:41" ht="15">
      <c r="A242" s="29"/>
      <c r="B242" s="30"/>
      <c r="C242" s="30"/>
      <c r="D242" s="30"/>
      <c r="E242" s="217"/>
      <c r="F242" s="255" t="str">
        <f>IFERROR(IF(NOT(ISERROR(MATCH(B240,{"ABER"},0))),INDEX(ABER_Tilskudsprocent_liste[#All],MATCH(B241,ABER_Tilskudsprocent_liste[[#All],[Typer af projekter og aktiviteter/ virksomhedsstørrelse]],0),MATCH(AA243,ABER_Tilskudsprocent_liste[#Headers],0)),IF(NOT(ISERROR(MATCH(B240,{"GBER"},0))),INDEX(GEBER_Tilskudsprocent_liste[#All],MATCH(B241,GEBER_Tilskudsprocent_liste[[#All],[Typer af projekter og aktiviteter/ virksomhedsstørrelse]],0),MATCH(AA243,GEBER_Tilskudsprocent_liste[#Headers],0)),IF(NOT(ISERROR(MATCH(B240,{"FIBER"},0))),INDEX(FIBER_Tilskudsprocent_liste[#All],MATCH(B241,FIBER_Tilskudsprocent_liste[[#All],[Typer af projekter og aktiviteter/ virksomhedsstørrelse]],0),MATCH(AA243,FIBER_Tilskudsprocent_liste[#Headers],0)),""))),"")</f>
        <v/>
      </c>
      <c r="G242" s="252"/>
      <c r="H242" s="251" t="str">
        <f>IFERROR(IF(E253*(1-F242)-C254&lt;0,F242-((E253*F242+C254)-E253)/E253,""),"")</f>
        <v/>
      </c>
      <c r="I242" s="251" t="str">
        <f>IFERROR(IF(D254&lt;&gt;0,IF(D254=E253,0,IF(C254&gt;0,(F242-D254/E253)-H242,"HA")),IF(E253*(1-F242)-C254&lt;0,((F242-((E253*F242+C254+D254)-E253)/E253)),"")),"")</f>
        <v/>
      </c>
      <c r="J242" s="253" t="e">
        <f>I242-H243</f>
        <v>#VALUE!</v>
      </c>
      <c r="K242" s="251"/>
      <c r="L242" s="184"/>
      <c r="M242" s="184"/>
      <c r="R242" s="49"/>
      <c r="S242" s="80"/>
      <c r="T242" s="83"/>
      <c r="U242" s="41" t="s">
        <v>220</v>
      </c>
      <c r="V242" t="s">
        <v>219</v>
      </c>
      <c r="W242" s="184" t="s">
        <v>217</v>
      </c>
      <c r="X242" s="184" t="s">
        <v>216</v>
      </c>
      <c r="Y242" s="184" t="s">
        <v>182</v>
      </c>
      <c r="AA242" s="42" t="s">
        <v>179</v>
      </c>
      <c r="AB242" s="46" t="s">
        <v>177</v>
      </c>
      <c r="AC242"/>
    </row>
    <row r="243" spans="1:41" ht="15.75" thickBot="1">
      <c r="A243" s="37"/>
      <c r="B243" s="27" t="s">
        <v>85</v>
      </c>
      <c r="C243" s="27" t="s">
        <v>208</v>
      </c>
      <c r="D243" s="27" t="s">
        <v>214</v>
      </c>
      <c r="E243" s="27" t="s">
        <v>0</v>
      </c>
      <c r="F243" s="28" t="s">
        <v>13</v>
      </c>
      <c r="G243" s="208"/>
      <c r="H243" s="254" t="e">
        <f>(F242-D254/E253)</f>
        <v>#VALUE!</v>
      </c>
      <c r="I243" s="252"/>
      <c r="J243" s="208"/>
      <c r="K243" s="252"/>
      <c r="L243" s="208"/>
      <c r="M243" s="208"/>
      <c r="N243" s="4"/>
      <c r="O243" s="4"/>
      <c r="P243" s="189"/>
      <c r="Q243" s="42"/>
      <c r="R243" s="81"/>
      <c r="S243" s="41"/>
      <c r="T243" s="41"/>
      <c r="U243"/>
      <c r="V243" s="5"/>
      <c r="W243" s="184"/>
      <c r="X243" s="184"/>
      <c r="Z243" s="83"/>
      <c r="AA243" s="40" t="str">
        <f>CONCATENATE(F239," - ",AB243)</f>
        <v xml:space="preserve"> - Samarbejde</v>
      </c>
      <c r="AB243" t="str">
        <f>F240</f>
        <v>Samarbejde</v>
      </c>
      <c r="AC243"/>
    </row>
    <row r="244" spans="1:41" ht="15">
      <c r="A244" s="5" t="s">
        <v>82</v>
      </c>
      <c r="B244" s="196">
        <f>IFERROR(IF(E244=0,0,Y244),0)</f>
        <v>0</v>
      </c>
      <c r="C244" s="196">
        <f t="shared" ref="C244:C250" si="22">IFERROR(E244-B244,0)</f>
        <v>0</v>
      </c>
      <c r="D244" s="196"/>
      <c r="E244" s="215"/>
      <c r="F244" s="32"/>
      <c r="G244" s="283"/>
      <c r="H244" s="284"/>
      <c r="I244" s="284"/>
      <c r="J244" s="284"/>
      <c r="K244" s="284"/>
      <c r="L244" s="284"/>
      <c r="M244" s="284"/>
      <c r="N244" s="284"/>
      <c r="O244" s="285"/>
      <c r="P244" s="190"/>
      <c r="Q244" s="45"/>
      <c r="R244" s="78"/>
      <c r="S244" s="41"/>
      <c r="T244" s="41"/>
      <c r="U244" s="41" t="e">
        <f>((F242-((E253*F242+C254)-E253)/E253))*E244</f>
        <v>#VALUE!</v>
      </c>
      <c r="V244" t="e">
        <f>H243*E244</f>
        <v>#VALUE!</v>
      </c>
      <c r="W244" s="5">
        <f>IFERROR(IF(E244=0,0,E244*H242),0)</f>
        <v>0</v>
      </c>
      <c r="X244" s="184">
        <f>IF(E244=0,0,E244*F241)</f>
        <v>0</v>
      </c>
      <c r="Y244" s="184">
        <f>IF(NOT(ISERROR(MATCH("Selvfinansieret",B240,0))),0,IF(OR(NOT(ISERROR(MATCH("Ej statsstøtte",B240,0))),NOT(ISERROR(MATCH(B240,AI250:AI252,0)))),E244,IF(AND(D254=0,C254=0),X244,IF(AND(D254&gt;0,C254=0),V244,IF(AND(D254&gt;0,C254&gt;0,V244=0),0,IF(AND(W244&lt;&gt;0,W244&lt;V244),W244,V244))))))</f>
        <v>0</v>
      </c>
      <c r="AA244" s="40"/>
      <c r="AB244" s="41"/>
      <c r="AC244"/>
      <c r="AE244" s="292" t="s">
        <v>178</v>
      </c>
      <c r="AF244" s="292"/>
      <c r="AG244" s="292"/>
    </row>
    <row r="245" spans="1:41" ht="15">
      <c r="A245" s="5" t="s">
        <v>3</v>
      </c>
      <c r="B245" s="196">
        <f t="shared" ref="B245:B250" si="23">IFERROR(IF(E245=0,0,Y245),0)</f>
        <v>0</v>
      </c>
      <c r="C245" s="196">
        <f t="shared" si="22"/>
        <v>0</v>
      </c>
      <c r="D245" s="196"/>
      <c r="E245" s="215"/>
      <c r="F245" s="95"/>
      <c r="G245" s="286"/>
      <c r="H245" s="287"/>
      <c r="I245" s="287"/>
      <c r="J245" s="287"/>
      <c r="K245" s="287"/>
      <c r="L245" s="287"/>
      <c r="M245" s="287"/>
      <c r="N245" s="287"/>
      <c r="O245" s="288"/>
      <c r="P245" s="190"/>
      <c r="Q245" s="78"/>
      <c r="R245" s="82"/>
      <c r="S245" s="43"/>
      <c r="T245" s="41"/>
      <c r="U245" s="41" t="e">
        <f>((F242-((E253*F242+C254+D254)-E253)/E253))*E245</f>
        <v>#VALUE!</v>
      </c>
      <c r="V245" t="e">
        <f>H243*E245</f>
        <v>#VALUE!</v>
      </c>
      <c r="W245" s="5">
        <f>IFERROR(IF(E245=0,0,E245*H242),0)</f>
        <v>0</v>
      </c>
      <c r="X245" s="184">
        <f>IF(E245=0,0,E245*F241)</f>
        <v>0</v>
      </c>
      <c r="Y245" s="184">
        <f>IF(NOT(ISERROR(MATCH("Selvfinansieret",B241,0))),0,IF(OR(NOT(ISERROR(MATCH("Ej statsstøtte",B241,0))),NOT(ISERROR(MATCH(B241,AI251:AI253,0)))),E245,IF(AND(D254=0,C254=0),X245,IF(AND(D254&gt;0,C254=0),V245,IF(AND(D254&gt;0,C254&gt;0,V245=0),0,IF(AND(W245&lt;&gt;0,W245&lt;V245),W245,V245))))))</f>
        <v>0</v>
      </c>
      <c r="AA245" s="40"/>
      <c r="AB245" s="41"/>
      <c r="AC245"/>
    </row>
    <row r="246" spans="1:41" ht="15">
      <c r="A246" s="5" t="s">
        <v>84</v>
      </c>
      <c r="B246" s="196">
        <f t="shared" si="23"/>
        <v>0</v>
      </c>
      <c r="C246" s="196">
        <f t="shared" si="22"/>
        <v>0</v>
      </c>
      <c r="D246" s="196"/>
      <c r="E246" s="215"/>
      <c r="F246" s="95"/>
      <c r="G246" s="286"/>
      <c r="H246" s="287"/>
      <c r="I246" s="287"/>
      <c r="J246" s="287"/>
      <c r="K246" s="287"/>
      <c r="L246" s="287"/>
      <c r="M246" s="287"/>
      <c r="N246" s="287"/>
      <c r="O246" s="288"/>
      <c r="P246" s="190"/>
      <c r="Q246" s="78"/>
      <c r="R246" s="82"/>
      <c r="S246" s="43"/>
      <c r="T246" s="41"/>
      <c r="U246" s="41" t="e">
        <f>((F242-((E253*F242+C254+D254)-E253)/E253))*E246</f>
        <v>#VALUE!</v>
      </c>
      <c r="V246" t="e">
        <f>H243*E246</f>
        <v>#VALUE!</v>
      </c>
      <c r="W246" s="5">
        <f>IFERROR(IF(E246=0,0,E246*H242),0)</f>
        <v>0</v>
      </c>
      <c r="X246" s="184">
        <f>IF(E246=0,0,E246*F241)</f>
        <v>0</v>
      </c>
      <c r="Y246" s="184">
        <f>IF(NOT(ISERROR(MATCH("Selvfinansieret",B242,0))),0,IF(OR(NOT(ISERROR(MATCH("Ej statsstøtte",B242,0))),NOT(ISERROR(MATCH(B242,AI252:AI254,0)))),E246,IF(AND(D254=0,C254=0),X246,IF(AND(D254&gt;0,C254=0),V246,IF(AND(D254&gt;0,C254&gt;0,V246=0),0,IF(AND(W246&lt;&gt;0,W246&lt;V246),W246,V246))))))</f>
        <v>0</v>
      </c>
      <c r="AA246" s="40"/>
      <c r="AB246" s="41"/>
      <c r="AC246"/>
      <c r="AD246" s="50" t="s">
        <v>210</v>
      </c>
      <c r="AE246" s="50" t="s">
        <v>165</v>
      </c>
      <c r="AF246" s="50" t="s">
        <v>186</v>
      </c>
      <c r="AG246" s="50" t="s">
        <v>166</v>
      </c>
      <c r="AH246" s="50" t="s">
        <v>184</v>
      </c>
      <c r="AI246" s="50" t="s">
        <v>188</v>
      </c>
      <c r="AJ246" s="50" t="s">
        <v>211</v>
      </c>
    </row>
    <row r="247" spans="1:41" ht="15">
      <c r="A247" s="5" t="s">
        <v>46</v>
      </c>
      <c r="B247" s="196">
        <f t="shared" si="23"/>
        <v>0</v>
      </c>
      <c r="C247" s="196">
        <f t="shared" si="22"/>
        <v>0</v>
      </c>
      <c r="D247" s="196"/>
      <c r="E247" s="215"/>
      <c r="F247" s="95"/>
      <c r="G247" s="286"/>
      <c r="H247" s="287"/>
      <c r="I247" s="287"/>
      <c r="J247" s="287"/>
      <c r="K247" s="287"/>
      <c r="L247" s="287"/>
      <c r="M247" s="287"/>
      <c r="N247" s="287"/>
      <c r="O247" s="288"/>
      <c r="P247" s="191"/>
      <c r="Q247" s="78"/>
      <c r="R247" s="82"/>
      <c r="S247" s="43"/>
      <c r="T247" s="41"/>
      <c r="U247" s="41" t="e">
        <f>((F242-((E253*F242+C254+D254)-E253)/E253))*E247</f>
        <v>#VALUE!</v>
      </c>
      <c r="V247" t="e">
        <f>H243*E247</f>
        <v>#VALUE!</v>
      </c>
      <c r="W247" s="5">
        <f>IFERROR(IF(E247=0,0,E247*H242),0)</f>
        <v>0</v>
      </c>
      <c r="X247" s="184">
        <f>IF(E247=0,0,E247*F241)</f>
        <v>0</v>
      </c>
      <c r="Y247" s="184">
        <f>IF(NOT(ISERROR(MATCH("Selvfinansieret",B243,0))),0,IF(OR(NOT(ISERROR(MATCH("Ej statsstøtte",B243,0))),NOT(ISERROR(MATCH(B243,AI253:AI255,0)))),E247,IF(AND(D254=0,C254=0),X247,IF(AND(D254&gt;0,C254=0),V247,IF(AND(D254&gt;0,C254&gt;0,V247=0),0,IF(AND(W247&lt;&gt;0,W247&lt;V247),W247,V247))))))</f>
        <v>0</v>
      </c>
      <c r="AA247" t="s">
        <v>180</v>
      </c>
      <c r="AB247" t="s">
        <v>175</v>
      </c>
      <c r="AC247"/>
      <c r="AD247" t="s">
        <v>159</v>
      </c>
      <c r="AE247" t="s">
        <v>159</v>
      </c>
      <c r="AF247" t="s">
        <v>167</v>
      </c>
      <c r="AG247" s="181" t="s">
        <v>174</v>
      </c>
      <c r="AH247" s="184" t="str">
        <f>IF(NOT(ISERROR(MATCH("Selvfinansieret",B240,0))),"",IF(NOT(ISERROR(MATCH(B240,{"ABER"},0))),AE247,IF(NOT(ISERROR(MATCH(B240,{"GBER"},0))),AF247,IF(NOT(ISERROR(MATCH(B240,{"FIBER"},0))),AG247,IF(NOT(ISERROR(MATCH(B240,{"Ej statsstøtte"},0))),AD247,"")))))</f>
        <v/>
      </c>
      <c r="AI247" s="182" t="s">
        <v>165</v>
      </c>
    </row>
    <row r="248" spans="1:41" ht="15">
      <c r="A248" s="5" t="s">
        <v>2</v>
      </c>
      <c r="B248" s="196">
        <f t="shared" si="23"/>
        <v>0</v>
      </c>
      <c r="C248" s="196">
        <f t="shared" si="22"/>
        <v>0</v>
      </c>
      <c r="D248" s="196"/>
      <c r="E248" s="215"/>
      <c r="F248" s="95"/>
      <c r="G248" s="286"/>
      <c r="H248" s="287"/>
      <c r="I248" s="287"/>
      <c r="J248" s="287"/>
      <c r="K248" s="287"/>
      <c r="L248" s="287"/>
      <c r="M248" s="287"/>
      <c r="N248" s="287"/>
      <c r="O248" s="288"/>
      <c r="P248" s="191"/>
      <c r="Q248" s="78"/>
      <c r="R248" s="82"/>
      <c r="S248" s="43"/>
      <c r="T248" s="41"/>
      <c r="U248" s="41" t="e">
        <f>((F242-((E253*F242+C254+D254)-E253)/E253))*E248</f>
        <v>#VALUE!</v>
      </c>
      <c r="V248" t="e">
        <f>H243*E248</f>
        <v>#VALUE!</v>
      </c>
      <c r="W248" s="5">
        <f>IFERROR(IF(E248=0,0,E248*H242),0)</f>
        <v>0</v>
      </c>
      <c r="X248" s="184">
        <f>IF(E248=0,0,E248*F241)</f>
        <v>0</v>
      </c>
      <c r="Y248" s="184">
        <f>IF(NOT(ISERROR(MATCH("Selvfinansieret",B244,0))),0,IF(OR(NOT(ISERROR(MATCH("Ej statsstøtte",B244,0))),NOT(ISERROR(MATCH(B244,AI254:AI256,0)))),E248,IF(AND(D254=0,C254=0),X248,IF(AND(D254&gt;0,C254=0),V248,IF(AND(D254&gt;0,C254&gt;0,V248=0),0,IF(AND(W248&lt;&gt;0,W248&lt;V248),W248,V248))))))</f>
        <v>0</v>
      </c>
      <c r="AA248" t="s">
        <v>68</v>
      </c>
      <c r="AB248" t="s">
        <v>176</v>
      </c>
      <c r="AC248"/>
      <c r="AD248" t="s">
        <v>160</v>
      </c>
      <c r="AE248" t="s">
        <v>160</v>
      </c>
      <c r="AF248" t="s">
        <v>168</v>
      </c>
      <c r="AG248" s="181" t="s">
        <v>161</v>
      </c>
      <c r="AH248" s="184" t="str">
        <f>IF(NOT(ISERROR(MATCH("Selvfinansieret",B240,0))),"",IF(NOT(ISERROR(MATCH(B240,{"ABER"},0))),AE248,IF(NOT(ISERROR(MATCH(B240,{"GBER"},0))),AF248,IF(NOT(ISERROR(MATCH(B240,{"FIBER"},0))),AG248,IF(NOT(ISERROR(MATCH(B240,{"Ej statsstøtte"},0))),AD248,"")))))</f>
        <v/>
      </c>
      <c r="AI248" s="183" t="s">
        <v>186</v>
      </c>
    </row>
    <row r="249" spans="1:41" ht="15.75" customHeight="1">
      <c r="A249" s="5" t="s">
        <v>14</v>
      </c>
      <c r="B249" s="196">
        <f t="shared" si="23"/>
        <v>0</v>
      </c>
      <c r="C249" s="196">
        <f t="shared" si="22"/>
        <v>0</v>
      </c>
      <c r="D249" s="196"/>
      <c r="E249" s="215"/>
      <c r="F249" s="95"/>
      <c r="G249" s="286"/>
      <c r="H249" s="287"/>
      <c r="I249" s="287"/>
      <c r="J249" s="287"/>
      <c r="K249" s="287"/>
      <c r="L249" s="287"/>
      <c r="M249" s="287"/>
      <c r="N249" s="287"/>
      <c r="O249" s="288"/>
      <c r="P249" s="190"/>
      <c r="Q249" s="78"/>
      <c r="R249" s="82"/>
      <c r="S249" s="43"/>
      <c r="T249" s="41"/>
      <c r="U249" s="41" t="e">
        <f>((F242-((E253*F242+C254+D254)-E253)/E253))*E249</f>
        <v>#VALUE!</v>
      </c>
      <c r="V249" t="e">
        <f>H243*E249</f>
        <v>#VALUE!</v>
      </c>
      <c r="W249" s="5">
        <f>IFERROR(IF(E249=0,0,E249*H242),0)</f>
        <v>0</v>
      </c>
      <c r="X249" s="184">
        <f>IF(E249=0,0,E249*F241)</f>
        <v>0</v>
      </c>
      <c r="Y249" s="184">
        <f>IF(NOT(ISERROR(MATCH("Selvfinansieret",B245,0))),0,IF(OR(NOT(ISERROR(MATCH("Ej statsstøtte",B245,0))),NOT(ISERROR(MATCH(B245,AI255:AI257,0)))),E249,IF(AND(D254=0,C254=0),X249,IF(AND(D254&gt;0,C254=0),V249,IF(AND(D254&gt;0,C254&gt;0,V249=0),0,IF(AND(W249&lt;&gt;0,W249&lt;V249),W249,V249))))))</f>
        <v>0</v>
      </c>
      <c r="Z249" s="184"/>
      <c r="AA249" t="s">
        <v>181</v>
      </c>
      <c r="AB249"/>
      <c r="AC249"/>
      <c r="AD249" t="s">
        <v>161</v>
      </c>
      <c r="AE249" t="s">
        <v>161</v>
      </c>
      <c r="AF249" t="s">
        <v>169</v>
      </c>
      <c r="AG249" s="241" t="s">
        <v>187</v>
      </c>
      <c r="AH249" s="184" t="str">
        <f>IF(NOT(ISERROR(MATCH("Selvfinansieret",B240,0))),"",IF(NOT(ISERROR(MATCH(B240,{"ABER"},0))),AE249,IF(NOT(ISERROR(MATCH(B240,{"GBER"},0))),AF249,IF(NOT(ISERROR(MATCH(B240,{"FIBER"},0))),AG249,IF(NOT(ISERROR(MATCH(B240,{"Ej statsstøtte"},0))),AD249,"")))))</f>
        <v/>
      </c>
      <c r="AI249" s="183" t="s">
        <v>166</v>
      </c>
    </row>
    <row r="250" spans="1:41" ht="15.75" thickBot="1">
      <c r="A250" s="26" t="s">
        <v>83</v>
      </c>
      <c r="B250" s="196">
        <f t="shared" si="23"/>
        <v>0</v>
      </c>
      <c r="C250" s="196">
        <f t="shared" si="22"/>
        <v>0</v>
      </c>
      <c r="D250" s="196"/>
      <c r="E250" s="216"/>
      <c r="F250" s="95"/>
      <c r="G250" s="287"/>
      <c r="H250" s="287"/>
      <c r="I250" s="287"/>
      <c r="J250" s="287"/>
      <c r="K250" s="287"/>
      <c r="L250" s="287"/>
      <c r="M250" s="287"/>
      <c r="N250" s="287"/>
      <c r="O250" s="288"/>
      <c r="P250" s="190"/>
      <c r="Q250" s="78"/>
      <c r="R250" s="82"/>
      <c r="S250" s="43"/>
      <c r="T250" s="41"/>
      <c r="U250" s="41" t="e">
        <f>((F242-((E253*F242+C254+D254)-E253)/E253))*E250</f>
        <v>#VALUE!</v>
      </c>
      <c r="V250" t="e">
        <f>H243*E250</f>
        <v>#VALUE!</v>
      </c>
      <c r="W250" s="5">
        <f>IFERROR(IF(E250=0,0,E250*H242),0)</f>
        <v>0</v>
      </c>
      <c r="X250" s="184">
        <f>IF(E250=0,0,E250*F241)</f>
        <v>0</v>
      </c>
      <c r="Y250" s="184">
        <f>IF(NOT(ISERROR(MATCH("Selvfinansieret",B246,0))),0,IF(OR(NOT(ISERROR(MATCH("Ej statsstøtte",B246,0))),NOT(ISERROR(MATCH(B246,AI256:AI258,0)))),E250,IF(AND(D254=0,C254=0),X250,IF(AND(D254&gt;0,C254=0),V250,IF(AND(D254&gt;0,C254&gt;0,V250=0),0,IF(AND(W250&lt;&gt;0,W250&lt;V250),W250,V250))))))</f>
        <v>0</v>
      </c>
      <c r="Z250" s="184"/>
      <c r="AA250" t="s">
        <v>87</v>
      </c>
      <c r="AB250"/>
      <c r="AC250"/>
      <c r="AD250" t="s">
        <v>162</v>
      </c>
      <c r="AE250" t="s">
        <v>162</v>
      </c>
      <c r="AF250" t="s">
        <v>170</v>
      </c>
      <c r="AG250" s="84" t="str">
        <f>""</f>
        <v/>
      </c>
      <c r="AH250" s="184" t="str">
        <f>IF(NOT(ISERROR(MATCH("Selvfinansieret",B240,0))),"",IF(NOT(ISERROR(MATCH(B240,{"ABER"},0))),AE250,IF(NOT(ISERROR(MATCH(B240,{"GBER"},0))),AF250,IF(NOT(ISERROR(MATCH(B240,{"FIBER"},0))),AG250,IF(NOT(ISERROR(MATCH(B240,{"Ej statsstøtte"},0))),AD250,"")))))</f>
        <v/>
      </c>
      <c r="AI250" s="83" t="s">
        <v>126</v>
      </c>
    </row>
    <row r="251" spans="1:41" ht="15">
      <c r="A251" s="98" t="s">
        <v>31</v>
      </c>
      <c r="B251" s="200">
        <f>SUM(B244+B245+B246+B247-B248-B249+B250)</f>
        <v>0</v>
      </c>
      <c r="C251" s="197">
        <f>SUM(C244+C245+C246+C247-C248-C249+C250)</f>
        <v>0</v>
      </c>
      <c r="D251" s="197"/>
      <c r="E251" s="200">
        <f>SUM(B251:C251)</f>
        <v>0</v>
      </c>
      <c r="F251" s="97"/>
      <c r="G251" s="286"/>
      <c r="H251" s="287"/>
      <c r="I251" s="287"/>
      <c r="J251" s="287"/>
      <c r="K251" s="287"/>
      <c r="L251" s="287"/>
      <c r="M251" s="287"/>
      <c r="N251" s="287"/>
      <c r="O251" s="288"/>
      <c r="P251" s="44"/>
      <c r="R251"/>
      <c r="S251"/>
      <c r="T251"/>
      <c r="U251" s="41" t="e">
        <f>((F242-((E253*F242+C254+D254)-E253)/E253))*E251</f>
        <v>#VALUE!</v>
      </c>
      <c r="V251" t="e">
        <f>H243*E251</f>
        <v>#VALUE!</v>
      </c>
      <c r="W251" s="5">
        <f>IFERROR(IF(E251=0,0,E251*H242),0)</f>
        <v>0</v>
      </c>
      <c r="X251" s="184">
        <f>IF(E251=0,0,E251*F241)</f>
        <v>0</v>
      </c>
      <c r="Y251" s="184">
        <f>IF(NOT(ISERROR(MATCH("Selvfinansieret",B247,0))),0,IF(OR(NOT(ISERROR(MATCH("Ej statsstøtte",B247,0))),NOT(ISERROR(MATCH(B247,AI257:AI259,0)))),E251,IF(AND(D254=0,C254=0),X251,IF(AND(D254&gt;0,C254=0),V251,IF(AND(D254&gt;0,C254&gt;0,V251=0),0,IF(AND(W251&lt;&gt;0,W251&lt;V251),W251,V251))))))</f>
        <v>0</v>
      </c>
      <c r="Z251" s="184"/>
      <c r="AA251" t="s">
        <v>209</v>
      </c>
      <c r="AB251"/>
      <c r="AC251"/>
      <c r="AD251" t="s">
        <v>172</v>
      </c>
      <c r="AE251" t="s">
        <v>163</v>
      </c>
      <c r="AF251" t="s">
        <v>171</v>
      </c>
      <c r="AG251" s="84" t="str">
        <f>""</f>
        <v/>
      </c>
      <c r="AH251" s="184" t="str">
        <f>IF(NOT(ISERROR(MATCH("Selvfinansieret",B240,0))),"",IF(NOT(ISERROR(MATCH(B240,{"ABER"},0))),AE251,IF(NOT(ISERROR(MATCH(B240,{"GBER"},0))),AF251,IF(NOT(ISERROR(MATCH(B240,{"FIBER"},0))),AG251,IF(NOT(ISERROR(MATCH(B240,{"Ej statsstøtte"},0))),AD251,"")))))</f>
        <v/>
      </c>
      <c r="AI251" s="83" t="s">
        <v>127</v>
      </c>
    </row>
    <row r="252" spans="1:41" ht="15.75" thickBot="1">
      <c r="A252" s="33" t="s">
        <v>1</v>
      </c>
      <c r="B252" s="198">
        <f>IFERROR(IF(E252=0,0,Y252),0)</f>
        <v>0</v>
      </c>
      <c r="C252" s="196">
        <f>IFERROR(E252-B252,0)</f>
        <v>0</v>
      </c>
      <c r="D252" s="196"/>
      <c r="E252" s="216"/>
      <c r="F252" s="96"/>
      <c r="G252" s="286"/>
      <c r="H252" s="287"/>
      <c r="I252" s="287"/>
      <c r="J252" s="287"/>
      <c r="K252" s="287"/>
      <c r="L252" s="287"/>
      <c r="M252" s="287"/>
      <c r="N252" s="287"/>
      <c r="O252" s="288"/>
      <c r="P252" s="190"/>
      <c r="R252"/>
      <c r="S252"/>
      <c r="T252"/>
      <c r="U252" s="41" t="e">
        <f>((F242-((E253*F242+C254+D254)-E253)/E253))*E252</f>
        <v>#VALUE!</v>
      </c>
      <c r="V252" t="e">
        <f>H243*E252</f>
        <v>#VALUE!</v>
      </c>
      <c r="W252" s="5">
        <f>IFERROR(IF(E252=0,0,E252*H242),0)</f>
        <v>0</v>
      </c>
      <c r="X252" s="184">
        <f>IF(E252=0,0,E252*F241)</f>
        <v>0</v>
      </c>
      <c r="Y252" s="184">
        <f>IF(NOT(ISERROR(MATCH("Selvfinansieret",B248,0))),0,IF(OR(NOT(ISERROR(MATCH("Ej statsstøtte",B248,0))),NOT(ISERROR(MATCH(B248,AI258:AI260,0)))),E252,IF(AND(D254=0,C254=0),X252,IF(AND(D254&gt;0,C254=0),V252,IF(AND(D254&gt;0,C254&gt;0,V252=0),0,IF(AND(W252&lt;&gt;0,W252&lt;V252),W252,V252))))))</f>
        <v>0</v>
      </c>
      <c r="Z252" s="184"/>
      <c r="AA252" s="40"/>
      <c r="AB252" s="41"/>
      <c r="AC252"/>
      <c r="AD252" t="s">
        <v>163</v>
      </c>
      <c r="AE252" t="s">
        <v>164</v>
      </c>
      <c r="AF252" t="s">
        <v>172</v>
      </c>
      <c r="AG252" s="84" t="str">
        <f>""</f>
        <v/>
      </c>
      <c r="AH252" s="184" t="str">
        <f>IF(NOT(ISERROR(MATCH("Selvfinansieret",B240,0))),"",IF(NOT(ISERROR(MATCH(B240,{"ABER"},0))),AE252,IF(NOT(ISERROR(MATCH(B240,{"GBER"},0))),AF252,IF(NOT(ISERROR(MATCH(B240,{"FIBER"},0))),AG252,IF(NOT(ISERROR(MATCH(B240,{"Ej statsstøtte"},0))),AD252,"")))))</f>
        <v/>
      </c>
      <c r="AI252" s="83" t="s">
        <v>128</v>
      </c>
    </row>
    <row r="253" spans="1:41" ht="15.75" thickBot="1">
      <c r="A253" s="167" t="s">
        <v>0</v>
      </c>
      <c r="B253" s="248">
        <f>IF(B251+B252&lt;=0,0,B251+B252)</f>
        <v>0</v>
      </c>
      <c r="C253" s="248">
        <f>IF(C251+C252-C254&lt;=0,0,C251+C252-C254)</f>
        <v>0</v>
      </c>
      <c r="D253" s="199"/>
      <c r="E253" s="201">
        <f>SUM(E244+E245+E246+E247-E248-E249+E250)+E252</f>
        <v>0</v>
      </c>
      <c r="F253" s="168"/>
      <c r="G253" s="289"/>
      <c r="H253" s="290"/>
      <c r="I253" s="290"/>
      <c r="J253" s="290"/>
      <c r="K253" s="290"/>
      <c r="L253" s="290"/>
      <c r="M253" s="290"/>
      <c r="N253" s="290"/>
      <c r="O253" s="291"/>
      <c r="P253" s="44"/>
      <c r="R253"/>
      <c r="S253"/>
      <c r="T253"/>
      <c r="U253" s="41" t="e">
        <f>((F242-((E253*F242+C254+D254)-E253)/E253))*E253</f>
        <v>#VALUE!</v>
      </c>
      <c r="V253" t="e">
        <f>H243*E253</f>
        <v>#VALUE!</v>
      </c>
      <c r="W253" s="5">
        <f>IFERROR(IF(E253=0,0,E253*H242),0)</f>
        <v>0</v>
      </c>
      <c r="Y253" s="184">
        <f>IF(NOT(ISERROR(MATCH("Selvfinansieret",B249,0))),0,IF(OR(NOT(ISERROR(MATCH("Ej statsstøtte",B249,0))),NOT(ISERROR(MATCH(B249,AI259:AI261,0)))),E253,IF(AND(D254=0,C254=0),X253,IF(AND(D254&gt;0,C254=0),V253,IF(AND(D254&gt;0,C254&gt;0,V253=0),0,IF(AND(W253&lt;&gt;0,W253&lt;V253),W253,V253))))))</f>
        <v>0</v>
      </c>
      <c r="Z253" s="184"/>
      <c r="AA253" s="182"/>
      <c r="AB253" s="182"/>
      <c r="AC253"/>
      <c r="AD253" t="s">
        <v>164</v>
      </c>
      <c r="AE253" s="84" t="str">
        <f>""</f>
        <v/>
      </c>
      <c r="AF253" t="s">
        <v>161</v>
      </c>
      <c r="AG253" s="84" t="str">
        <f>""</f>
        <v/>
      </c>
      <c r="AH253" s="184" t="str">
        <f>IF(NOT(ISERROR(MATCH("Selvfinansieret",B240,0))),"",IF(NOT(ISERROR(MATCH(B240,{"ABER"},0))),AE253,IF(NOT(ISERROR(MATCH(B240,{"GBER"},0))),AF253,IF(NOT(ISERROR(MATCH(B240,{"FIBER"},0))),AG253,IF(NOT(ISERROR(MATCH(B240,{"Ej statsstøtte"},0))),AD253,"")))))</f>
        <v/>
      </c>
      <c r="AI253" s="41" t="s">
        <v>185</v>
      </c>
    </row>
    <row r="254" spans="1:41" ht="15">
      <c r="A254" s="169" t="s">
        <v>151</v>
      </c>
      <c r="B254" s="247">
        <f>B253</f>
        <v>0</v>
      </c>
      <c r="C254" s="243"/>
      <c r="D254" s="243"/>
      <c r="E254" s="247">
        <f>SUM(B244+B245+B246+B247-B248-B249+B250)</f>
        <v>0</v>
      </c>
      <c r="F254" s="187"/>
      <c r="G254" s="166"/>
      <c r="H254" s="166"/>
      <c r="I254" s="166"/>
      <c r="J254" s="166"/>
      <c r="K254" s="166"/>
      <c r="L254" s="166"/>
      <c r="M254" s="166"/>
      <c r="N254" s="166"/>
      <c r="O254" s="166"/>
      <c r="P254" s="44"/>
      <c r="R254"/>
      <c r="S254"/>
      <c r="T254"/>
      <c r="U254"/>
      <c r="W254"/>
      <c r="Y254" s="184"/>
      <c r="Z254" s="184"/>
      <c r="AA254" s="78"/>
      <c r="AB254" s="183"/>
      <c r="AC254" s="41"/>
      <c r="AD254" t="s">
        <v>174</v>
      </c>
      <c r="AE254" s="5" t="str">
        <f>""</f>
        <v/>
      </c>
      <c r="AF254" s="84" t="s">
        <v>173</v>
      </c>
      <c r="AG254" s="84" t="str">
        <f>""</f>
        <v/>
      </c>
      <c r="AH254" s="184" t="str">
        <f>IF(NOT(ISERROR(MATCH("Selvfinansieret",B240,0))),"",IF(NOT(ISERROR(MATCH(B240,{"ABER"},0))),AE254,IF(NOT(ISERROR(MATCH(B240,{"GBER"},0))),AF254,IF(NOT(ISERROR(MATCH(B240,{"FIBER"},0))),AG254,IF(NOT(ISERROR(MATCH(B240,{"Ej statsstøtte"},0))),AD254,"")))))</f>
        <v/>
      </c>
      <c r="AI254" t="s">
        <v>212</v>
      </c>
      <c r="AK254" s="24"/>
      <c r="AL254" s="24"/>
      <c r="AM254" s="24"/>
      <c r="AN254" s="24"/>
      <c r="AO254" s="24"/>
    </row>
    <row r="255" spans="1:41" ht="15">
      <c r="A255" s="209"/>
      <c r="B255" s="210"/>
      <c r="C255" s="210"/>
      <c r="D255" s="210"/>
      <c r="E255" s="203"/>
      <c r="F255" s="165"/>
      <c r="G255" s="166"/>
      <c r="H255" s="166"/>
      <c r="I255" s="166"/>
      <c r="J255" s="166"/>
      <c r="K255" s="166"/>
      <c r="L255" s="166"/>
      <c r="M255" s="166"/>
      <c r="N255" s="166"/>
      <c r="O255" s="166"/>
      <c r="P255" s="44"/>
      <c r="R255"/>
      <c r="S255"/>
      <c r="T255"/>
      <c r="U255"/>
      <c r="W255"/>
      <c r="Y255" s="184"/>
      <c r="Z255" s="184"/>
      <c r="AA255" s="184"/>
      <c r="AB255" s="24"/>
      <c r="AC255" s="24"/>
      <c r="AD255" t="s">
        <v>187</v>
      </c>
      <c r="AE255" s="24" t="str">
        <f>""</f>
        <v/>
      </c>
      <c r="AF255" s="24" t="str">
        <f>""</f>
        <v/>
      </c>
      <c r="AG255" s="84" t="str">
        <f>""</f>
        <v/>
      </c>
      <c r="AH255" s="184" t="str">
        <f>IF(NOT(ISERROR(MATCH("Selvfinansieret",B240,0))),"",IF(NOT(ISERROR(MATCH(B240,{"ABER"},0))),AE255,IF(NOT(ISERROR(MATCH(B240,{"GBER"},0))),AF255,IF(NOT(ISERROR(MATCH(B240,{"FIBER"},0))),AG255,IF(NOT(ISERROR(MATCH(B240,{"Ej statsstøtte"},0))),AD255,"")))))</f>
        <v/>
      </c>
      <c r="AI255" s="24"/>
      <c r="AJ255" s="24"/>
      <c r="AK255" s="24"/>
      <c r="AL255" s="24"/>
      <c r="AM255" s="24"/>
      <c r="AN255" s="24"/>
      <c r="AO255" s="24"/>
    </row>
    <row r="256" spans="1:41" ht="15">
      <c r="A256" s="163"/>
      <c r="B256" s="164"/>
      <c r="C256" s="164"/>
      <c r="D256" s="164"/>
      <c r="E256" s="192" t="s">
        <v>183</v>
      </c>
      <c r="F256" s="193" t="str">
        <f>F241</f>
        <v/>
      </c>
      <c r="G256" s="165"/>
      <c r="H256" s="166"/>
      <c r="I256" s="166"/>
      <c r="J256" s="166"/>
      <c r="K256" s="166"/>
      <c r="L256" s="166"/>
      <c r="M256" s="166"/>
      <c r="N256" s="166"/>
      <c r="O256" s="166"/>
      <c r="P256" s="166"/>
      <c r="Q256" s="44"/>
      <c r="R256"/>
      <c r="S256"/>
      <c r="T256"/>
      <c r="U256"/>
      <c r="W256"/>
      <c r="Y256"/>
      <c r="Z256" s="184"/>
      <c r="AD256" s="24"/>
      <c r="AE256" s="24"/>
      <c r="AF256" s="24"/>
      <c r="AG256" s="24"/>
      <c r="AH256" s="24"/>
      <c r="AI256" s="24"/>
      <c r="AJ256" s="24"/>
      <c r="AK256" s="24"/>
      <c r="AL256" s="24"/>
      <c r="AM256" s="24"/>
      <c r="AN256" s="24"/>
      <c r="AO256" s="24"/>
    </row>
    <row r="257" spans="1:41" ht="30">
      <c r="A257" s="163"/>
      <c r="B257" s="164"/>
      <c r="C257" s="164"/>
      <c r="D257" s="164"/>
      <c r="E257" s="244" t="s">
        <v>215</v>
      </c>
      <c r="F257" s="193" t="str">
        <f>IFERROR(B253/E253,"")</f>
        <v/>
      </c>
      <c r="G257" s="165"/>
      <c r="H257" s="166"/>
      <c r="I257" s="166"/>
      <c r="J257" s="166"/>
      <c r="K257" s="166"/>
      <c r="L257" s="166"/>
      <c r="M257" s="166"/>
      <c r="N257" s="166"/>
      <c r="O257" s="166"/>
      <c r="P257" s="166"/>
      <c r="Q257" s="44"/>
      <c r="R257"/>
      <c r="S257"/>
      <c r="T257"/>
      <c r="U257"/>
      <c r="W257"/>
      <c r="Y257"/>
      <c r="Z257" s="184"/>
      <c r="AD257" s="24"/>
      <c r="AE257" s="24"/>
      <c r="AF257" s="24"/>
      <c r="AG257" s="24"/>
      <c r="AH257" s="24"/>
      <c r="AI257" s="24"/>
      <c r="AJ257" s="24"/>
      <c r="AK257" s="24"/>
      <c r="AL257" s="24"/>
      <c r="AM257" s="24"/>
      <c r="AN257" s="24"/>
      <c r="AO257" s="24"/>
    </row>
    <row r="258" spans="1:41" ht="15">
      <c r="A258" s="34"/>
      <c r="B258" s="35"/>
      <c r="C258" s="35"/>
      <c r="D258" s="35"/>
      <c r="E258" s="36" t="s">
        <v>69</v>
      </c>
      <c r="F258" s="99">
        <f>IF(NOT(ISERROR(MATCH("Ej statsstøtte",B240,0))),0,IFERROR(E252/E251,0))</f>
        <v>0</v>
      </c>
      <c r="G258" s="242"/>
      <c r="H258" s="4"/>
      <c r="I258" s="4"/>
      <c r="J258" s="4"/>
      <c r="K258" s="4"/>
      <c r="L258" s="4"/>
      <c r="M258" s="4"/>
      <c r="N258" s="4"/>
      <c r="O258" s="4"/>
      <c r="P258" s="4"/>
      <c r="R258"/>
      <c r="S258"/>
      <c r="T258"/>
      <c r="U258"/>
      <c r="W258"/>
      <c r="Y258"/>
    </row>
    <row r="259" spans="1:41" ht="15">
      <c r="A259" s="74" t="s">
        <v>79</v>
      </c>
      <c r="B259" s="75">
        <f>IFERROR(E253/$E$15,0)</f>
        <v>0</v>
      </c>
      <c r="C259" s="35"/>
      <c r="D259" s="35"/>
      <c r="E259" s="50" t="s">
        <v>70</v>
      </c>
      <c r="F259" s="99">
        <f>IFERROR(E252/E244,0)</f>
        <v>0</v>
      </c>
      <c r="H259" s="4"/>
      <c r="I259" s="4"/>
      <c r="J259" s="4"/>
      <c r="K259" s="4"/>
      <c r="L259" s="4"/>
      <c r="M259" s="4"/>
      <c r="N259" s="4"/>
      <c r="O259" s="4"/>
      <c r="P259" s="4"/>
      <c r="R259"/>
      <c r="S259"/>
      <c r="T259"/>
      <c r="U259"/>
      <c r="W259"/>
      <c r="Y259"/>
    </row>
    <row r="260" spans="1:41" ht="15">
      <c r="A260" s="73"/>
      <c r="B260" s="76"/>
      <c r="E260" s="50"/>
      <c r="H260" s="4"/>
      <c r="I260" s="4"/>
      <c r="J260" s="4"/>
      <c r="K260" s="4"/>
      <c r="L260" s="4"/>
      <c r="M260" s="4"/>
      <c r="N260" s="4"/>
      <c r="O260" s="4"/>
      <c r="P260" s="4"/>
      <c r="R260"/>
      <c r="S260"/>
      <c r="T260"/>
      <c r="U260"/>
      <c r="W260"/>
      <c r="Y260"/>
      <c r="AD260"/>
    </row>
    <row r="261" spans="1:41" ht="15">
      <c r="A261" s="29" t="s">
        <v>34</v>
      </c>
      <c r="B261" s="1"/>
      <c r="C261" s="206" t="s">
        <v>58</v>
      </c>
      <c r="D261" s="206"/>
      <c r="E261" s="30" t="s">
        <v>37</v>
      </c>
      <c r="F261" s="204"/>
      <c r="G261" s="184"/>
      <c r="H261" s="205"/>
      <c r="I261" s="207"/>
      <c r="J261" s="184"/>
      <c r="K261" s="184"/>
      <c r="L261" s="184"/>
      <c r="M261" s="184"/>
      <c r="R261" s="48"/>
      <c r="S261" s="79"/>
      <c r="T261" s="183"/>
      <c r="W261" s="5"/>
      <c r="X261" s="83"/>
      <c r="AA261" s="184" t="str">
        <f>IF(NOT(ISERROR(MATCH("Selvfinansieret",B262,0))),"",IF(NOT(ISERROR(MATCH(B262,{"ABER"},0))),IF(X261=0,"",X261),IF(NOT(ISERROR(MATCH(B262,{"GEBER"},0))),IF(AG276=0,"",AG276),IF(NOT(ISERROR(MATCH(B262,{"FIBER"},0))),IF(Z261=0,"",Z261),""))))</f>
        <v/>
      </c>
      <c r="AF261" s="184"/>
    </row>
    <row r="262" spans="1:41" ht="15">
      <c r="A262" s="29" t="s">
        <v>207</v>
      </c>
      <c r="B262" s="31"/>
      <c r="C262" s="206"/>
      <c r="D262" s="206"/>
      <c r="E262" s="30" t="s">
        <v>177</v>
      </c>
      <c r="F262" s="31" t="str">
        <f>IF(ISBLANK($F$19),"Projektform skal vælges ved hovedansøger",$F$19)</f>
        <v>Samarbejde</v>
      </c>
      <c r="G262" s="184"/>
      <c r="H262" s="205"/>
      <c r="I262" s="207"/>
      <c r="J262" s="184"/>
      <c r="K262" s="184"/>
      <c r="L262" s="184"/>
      <c r="M262" s="184"/>
      <c r="R262" s="48"/>
      <c r="S262" s="79"/>
      <c r="T262" s="83"/>
      <c r="W262" s="5"/>
      <c r="X262" s="83"/>
      <c r="Y262" s="84"/>
      <c r="AA262" s="184"/>
      <c r="AF262" s="184"/>
    </row>
    <row r="263" spans="1:41" ht="30">
      <c r="A263" s="30" t="s">
        <v>35</v>
      </c>
      <c r="B263" s="31"/>
      <c r="C263" s="30"/>
      <c r="D263" s="30"/>
      <c r="E263" s="217" t="s">
        <v>36</v>
      </c>
      <c r="F263" s="218" t="str">
        <f>IFERROR(IF(NOT(ISERROR(MATCH(B262,{"ABER"},0))),INDEX(ABER_Tilskudsprocent_liste[#All],MATCH(B263,ABER_Tilskudsprocent_liste[[#All],[Typer af projekter og aktiviteter/ virksomhedsstørrelse]],0),MATCH(AA265,ABER_Tilskudsprocent_liste[#Headers],0)),IF(NOT(ISERROR(MATCH(B262,{"GBER"},0))),INDEX(GEBER_Tilskudsprocent_liste[#All],MATCH(B263,GEBER_Tilskudsprocent_liste[[#All],[Typer af projekter og aktiviteter/ virksomhedsstørrelse]],0),MATCH(AA265,GEBER_Tilskudsprocent_liste[#Headers],0)),IF(NOT(ISERROR(MATCH(B262,{"FIBER"},0))),INDEX(FIBER_Tilskudsprocent_liste[#All],MATCH(B263,FIBER_Tilskudsprocent_liste[[#All],[Typer af projekter og aktiviteter/ virksomhedsstørrelse]],0),MATCH(AA265,FIBER_Tilskudsprocent_liste[#Headers],0)),""))),"")</f>
        <v/>
      </c>
      <c r="G263" s="217" t="s">
        <v>213</v>
      </c>
      <c r="H263" s="249" t="s">
        <v>218</v>
      </c>
      <c r="I263" s="250"/>
      <c r="J263" s="251" t="s">
        <v>221</v>
      </c>
      <c r="K263" s="251"/>
      <c r="L263" s="184"/>
      <c r="M263" s="184"/>
      <c r="R263" s="49"/>
      <c r="S263" s="80"/>
      <c r="T263" s="83"/>
      <c r="W263" s="5"/>
      <c r="X263" s="186"/>
      <c r="AB263" s="83"/>
      <c r="AF263" s="184"/>
    </row>
    <row r="264" spans="1:41" ht="15">
      <c r="A264" s="29"/>
      <c r="B264" s="30"/>
      <c r="C264" s="30"/>
      <c r="D264" s="30"/>
      <c r="E264" s="217"/>
      <c r="F264" s="255" t="str">
        <f>IFERROR(IF(NOT(ISERROR(MATCH(B262,{"ABER"},0))),INDEX(ABER_Tilskudsprocent_liste[#All],MATCH(B263,ABER_Tilskudsprocent_liste[[#All],[Typer af projekter og aktiviteter/ virksomhedsstørrelse]],0),MATCH(AA265,ABER_Tilskudsprocent_liste[#Headers],0)),IF(NOT(ISERROR(MATCH(B262,{"GBER"},0))),INDEX(GEBER_Tilskudsprocent_liste[#All],MATCH(B263,GEBER_Tilskudsprocent_liste[[#All],[Typer af projekter og aktiviteter/ virksomhedsstørrelse]],0),MATCH(AA265,GEBER_Tilskudsprocent_liste[#Headers],0)),IF(NOT(ISERROR(MATCH(B262,{"FIBER"},0))),INDEX(FIBER_Tilskudsprocent_liste[#All],MATCH(B263,FIBER_Tilskudsprocent_liste[[#All],[Typer af projekter og aktiviteter/ virksomhedsstørrelse]],0),MATCH(AA265,FIBER_Tilskudsprocent_liste[#Headers],0)),""))),"")</f>
        <v/>
      </c>
      <c r="G264" s="252"/>
      <c r="H264" s="251" t="str">
        <f>IFERROR(IF(E275*(1-F264)-C276&lt;0,F264-((E275*F264+C276)-E275)/E275,""),"")</f>
        <v/>
      </c>
      <c r="I264" s="251" t="str">
        <f>IFERROR(IF(D276&lt;&gt;0,IF(D276=E275,0,IF(C276&gt;0,(F264-D276/E275)-H264,"HA")),IF(E275*(1-F264)-C276&lt;0,((F264-((E275*F264+C276+D276)-E275)/E275)),"")),"")</f>
        <v/>
      </c>
      <c r="J264" s="253" t="e">
        <f>I264-H265</f>
        <v>#VALUE!</v>
      </c>
      <c r="K264" s="251"/>
      <c r="L264" s="184"/>
      <c r="M264" s="184"/>
      <c r="R264" s="49"/>
      <c r="S264" s="80"/>
      <c r="T264" s="83"/>
      <c r="U264" s="41" t="s">
        <v>220</v>
      </c>
      <c r="V264" t="s">
        <v>219</v>
      </c>
      <c r="W264" s="184" t="s">
        <v>217</v>
      </c>
      <c r="X264" s="184" t="s">
        <v>216</v>
      </c>
      <c r="Y264" s="184" t="s">
        <v>182</v>
      </c>
      <c r="AA264" s="42" t="s">
        <v>179</v>
      </c>
      <c r="AB264" s="46" t="s">
        <v>177</v>
      </c>
      <c r="AC264"/>
    </row>
    <row r="265" spans="1:41" ht="15.75" thickBot="1">
      <c r="A265" s="37"/>
      <c r="B265" s="27" t="s">
        <v>85</v>
      </c>
      <c r="C265" s="27" t="s">
        <v>208</v>
      </c>
      <c r="D265" s="27" t="s">
        <v>214</v>
      </c>
      <c r="E265" s="27" t="s">
        <v>0</v>
      </c>
      <c r="F265" s="28" t="s">
        <v>13</v>
      </c>
      <c r="G265" s="208"/>
      <c r="H265" s="254" t="e">
        <f>(F264-D276/E275)</f>
        <v>#VALUE!</v>
      </c>
      <c r="I265" s="252"/>
      <c r="J265" s="208"/>
      <c r="K265" s="252"/>
      <c r="L265" s="208"/>
      <c r="M265" s="208"/>
      <c r="N265" s="4"/>
      <c r="O265" s="4"/>
      <c r="P265" s="189"/>
      <c r="Q265" s="42"/>
      <c r="R265" s="81"/>
      <c r="S265" s="41"/>
      <c r="T265" s="41"/>
      <c r="U265"/>
      <c r="V265" s="5"/>
      <c r="W265" s="184"/>
      <c r="X265" s="184"/>
      <c r="Z265" s="83"/>
      <c r="AA265" s="40" t="str">
        <f>CONCATENATE(F261," - ",AB265)</f>
        <v xml:space="preserve"> - Samarbejde</v>
      </c>
      <c r="AB265" t="str">
        <f>F262</f>
        <v>Samarbejde</v>
      </c>
      <c r="AC265"/>
    </row>
    <row r="266" spans="1:41" ht="15">
      <c r="A266" s="5" t="s">
        <v>82</v>
      </c>
      <c r="B266" s="196">
        <f>IFERROR(IF(E266=0,0,Y266),0)</f>
        <v>0</v>
      </c>
      <c r="C266" s="196">
        <f t="shared" ref="C266:C272" si="24">IFERROR(E266-B266,0)</f>
        <v>0</v>
      </c>
      <c r="D266" s="196"/>
      <c r="E266" s="215"/>
      <c r="F266" s="32"/>
      <c r="G266" s="283"/>
      <c r="H266" s="284"/>
      <c r="I266" s="284"/>
      <c r="J266" s="284"/>
      <c r="K266" s="284"/>
      <c r="L266" s="284"/>
      <c r="M266" s="284"/>
      <c r="N266" s="284"/>
      <c r="O266" s="285"/>
      <c r="P266" s="190"/>
      <c r="Q266" s="45"/>
      <c r="R266" s="78"/>
      <c r="S266" s="41"/>
      <c r="T266" s="41"/>
      <c r="U266" s="41" t="e">
        <f>((F264-((E275*F264+C276)-E275)/E275))*E266</f>
        <v>#VALUE!</v>
      </c>
      <c r="V266" t="e">
        <f>H265*E266</f>
        <v>#VALUE!</v>
      </c>
      <c r="W266" s="5">
        <f>IFERROR(IF(E266=0,0,E266*H264),0)</f>
        <v>0</v>
      </c>
      <c r="X266" s="184">
        <f>IF(E266=0,0,E266*F263)</f>
        <v>0</v>
      </c>
      <c r="Y266" s="184">
        <f>IF(NOT(ISERROR(MATCH("Selvfinansieret",B262,0))),0,IF(OR(NOT(ISERROR(MATCH("Ej statsstøtte",B262,0))),NOT(ISERROR(MATCH(B262,AI272:AI274,0)))),E266,IF(AND(D276=0,C276=0),X266,IF(AND(D276&gt;0,C276=0),V266,IF(AND(D276&gt;0,C276&gt;0,V266=0),0,IF(AND(W266&lt;&gt;0,W266&lt;V266),W266,V266))))))</f>
        <v>0</v>
      </c>
      <c r="AA266" s="40"/>
      <c r="AB266" s="41"/>
      <c r="AC266"/>
      <c r="AE266" s="292" t="s">
        <v>178</v>
      </c>
      <c r="AF266" s="292"/>
      <c r="AG266" s="292"/>
    </row>
    <row r="267" spans="1:41" ht="15">
      <c r="A267" s="5" t="s">
        <v>3</v>
      </c>
      <c r="B267" s="196">
        <f t="shared" ref="B267:B272" si="25">IFERROR(IF(E267=0,0,Y267),0)</f>
        <v>0</v>
      </c>
      <c r="C267" s="196">
        <f t="shared" si="24"/>
        <v>0</v>
      </c>
      <c r="D267" s="196"/>
      <c r="E267" s="215"/>
      <c r="F267" s="95"/>
      <c r="G267" s="286"/>
      <c r="H267" s="287"/>
      <c r="I267" s="287"/>
      <c r="J267" s="287"/>
      <c r="K267" s="287"/>
      <c r="L267" s="287"/>
      <c r="M267" s="287"/>
      <c r="N267" s="287"/>
      <c r="O267" s="288"/>
      <c r="P267" s="190"/>
      <c r="Q267" s="78"/>
      <c r="R267" s="82"/>
      <c r="S267" s="43"/>
      <c r="T267" s="41"/>
      <c r="U267" s="41" t="e">
        <f>((F264-((E275*F264+C276+D276)-E275)/E275))*E267</f>
        <v>#VALUE!</v>
      </c>
      <c r="V267" t="e">
        <f>H265*E267</f>
        <v>#VALUE!</v>
      </c>
      <c r="W267" s="5">
        <f>IFERROR(IF(E267=0,0,E267*H264),0)</f>
        <v>0</v>
      </c>
      <c r="X267" s="184">
        <f>IF(E267=0,0,E267*F263)</f>
        <v>0</v>
      </c>
      <c r="Y267" s="184">
        <f>IF(NOT(ISERROR(MATCH("Selvfinansieret",B263,0))),0,IF(OR(NOT(ISERROR(MATCH("Ej statsstøtte",B263,0))),NOT(ISERROR(MATCH(B263,AI273:AI275,0)))),E267,IF(AND(D276=0,C276=0),X267,IF(AND(D276&gt;0,C276=0),V267,IF(AND(D276&gt;0,C276&gt;0,V267=0),0,IF(AND(W267&lt;&gt;0,W267&lt;V267),W267,V267))))))</f>
        <v>0</v>
      </c>
      <c r="AA267" s="40"/>
      <c r="AB267" s="41"/>
      <c r="AC267"/>
    </row>
    <row r="268" spans="1:41" ht="15">
      <c r="A268" s="5" t="s">
        <v>84</v>
      </c>
      <c r="B268" s="196">
        <f t="shared" si="25"/>
        <v>0</v>
      </c>
      <c r="C268" s="196">
        <f t="shared" si="24"/>
        <v>0</v>
      </c>
      <c r="D268" s="196"/>
      <c r="E268" s="215"/>
      <c r="F268" s="95"/>
      <c r="G268" s="286"/>
      <c r="H268" s="287"/>
      <c r="I268" s="287"/>
      <c r="J268" s="287"/>
      <c r="K268" s="287"/>
      <c r="L268" s="287"/>
      <c r="M268" s="287"/>
      <c r="N268" s="287"/>
      <c r="O268" s="288"/>
      <c r="P268" s="190"/>
      <c r="Q268" s="78"/>
      <c r="R268" s="82"/>
      <c r="S268" s="43"/>
      <c r="T268" s="41"/>
      <c r="U268" s="41" t="e">
        <f>((F264-((E275*F264+C276+D276)-E275)/E275))*E268</f>
        <v>#VALUE!</v>
      </c>
      <c r="V268" t="e">
        <f>H265*E268</f>
        <v>#VALUE!</v>
      </c>
      <c r="W268" s="5">
        <f>IFERROR(IF(E268=0,0,E268*H264),0)</f>
        <v>0</v>
      </c>
      <c r="X268" s="184">
        <f>IF(E268=0,0,E268*F263)</f>
        <v>0</v>
      </c>
      <c r="Y268" s="184">
        <f>IF(NOT(ISERROR(MATCH("Selvfinansieret",B264,0))),0,IF(OR(NOT(ISERROR(MATCH("Ej statsstøtte",B264,0))),NOT(ISERROR(MATCH(B264,AI274:AI276,0)))),E268,IF(AND(D276=0,C276=0),X268,IF(AND(D276&gt;0,C276=0),V268,IF(AND(D276&gt;0,C276&gt;0,V268=0),0,IF(AND(W268&lt;&gt;0,W268&lt;V268),W268,V268))))))</f>
        <v>0</v>
      </c>
      <c r="AA268" s="40"/>
      <c r="AB268" s="41"/>
      <c r="AC268"/>
      <c r="AD268" s="50" t="s">
        <v>210</v>
      </c>
      <c r="AE268" s="50" t="s">
        <v>165</v>
      </c>
      <c r="AF268" s="50" t="s">
        <v>186</v>
      </c>
      <c r="AG268" s="50" t="s">
        <v>166</v>
      </c>
      <c r="AH268" s="50" t="s">
        <v>184</v>
      </c>
      <c r="AI268" s="50" t="s">
        <v>188</v>
      </c>
      <c r="AJ268" s="50" t="s">
        <v>211</v>
      </c>
    </row>
    <row r="269" spans="1:41" ht="15">
      <c r="A269" s="5" t="s">
        <v>46</v>
      </c>
      <c r="B269" s="196">
        <f t="shared" si="25"/>
        <v>0</v>
      </c>
      <c r="C269" s="196">
        <f t="shared" si="24"/>
        <v>0</v>
      </c>
      <c r="D269" s="196"/>
      <c r="E269" s="215"/>
      <c r="F269" s="95"/>
      <c r="G269" s="286"/>
      <c r="H269" s="287"/>
      <c r="I269" s="287"/>
      <c r="J269" s="287"/>
      <c r="K269" s="287"/>
      <c r="L269" s="287"/>
      <c r="M269" s="287"/>
      <c r="N269" s="287"/>
      <c r="O269" s="288"/>
      <c r="P269" s="191"/>
      <c r="Q269" s="78"/>
      <c r="R269" s="82"/>
      <c r="S269" s="43"/>
      <c r="T269" s="41"/>
      <c r="U269" s="41" t="e">
        <f>((F264-((E275*F264+C276+D276)-E275)/E275))*E269</f>
        <v>#VALUE!</v>
      </c>
      <c r="V269" t="e">
        <f>H265*E269</f>
        <v>#VALUE!</v>
      </c>
      <c r="W269" s="5">
        <f>IFERROR(IF(E269=0,0,E269*H264),0)</f>
        <v>0</v>
      </c>
      <c r="X269" s="184">
        <f>IF(E269=0,0,E269*F263)</f>
        <v>0</v>
      </c>
      <c r="Y269" s="184">
        <f>IF(NOT(ISERROR(MATCH("Selvfinansieret",B265,0))),0,IF(OR(NOT(ISERROR(MATCH("Ej statsstøtte",B265,0))),NOT(ISERROR(MATCH(B265,AI275:AI277,0)))),E269,IF(AND(D276=0,C276=0),X269,IF(AND(D276&gt;0,C276=0),V269,IF(AND(D276&gt;0,C276&gt;0,V269=0),0,IF(AND(W269&lt;&gt;0,W269&lt;V269),W269,V269))))))</f>
        <v>0</v>
      </c>
      <c r="AA269" t="s">
        <v>180</v>
      </c>
      <c r="AB269" t="s">
        <v>175</v>
      </c>
      <c r="AC269"/>
      <c r="AD269" t="s">
        <v>159</v>
      </c>
      <c r="AE269" t="s">
        <v>159</v>
      </c>
      <c r="AF269" t="s">
        <v>167</v>
      </c>
      <c r="AG269" s="181" t="s">
        <v>174</v>
      </c>
      <c r="AH269" s="184" t="str">
        <f>IF(NOT(ISERROR(MATCH("Selvfinansieret",B262,0))),"",IF(NOT(ISERROR(MATCH(B262,{"ABER"},0))),AE269,IF(NOT(ISERROR(MATCH(B262,{"GBER"},0))),AF269,IF(NOT(ISERROR(MATCH(B262,{"FIBER"},0))),AG269,IF(NOT(ISERROR(MATCH(B262,{"Ej statsstøtte"},0))),AD269,"")))))</f>
        <v/>
      </c>
      <c r="AI269" s="182" t="s">
        <v>165</v>
      </c>
    </row>
    <row r="270" spans="1:41" ht="15">
      <c r="A270" s="5" t="s">
        <v>2</v>
      </c>
      <c r="B270" s="196">
        <f t="shared" si="25"/>
        <v>0</v>
      </c>
      <c r="C270" s="196">
        <f t="shared" si="24"/>
        <v>0</v>
      </c>
      <c r="D270" s="196"/>
      <c r="E270" s="215"/>
      <c r="F270" s="95"/>
      <c r="G270" s="286"/>
      <c r="H270" s="287"/>
      <c r="I270" s="287"/>
      <c r="J270" s="287"/>
      <c r="K270" s="287"/>
      <c r="L270" s="287"/>
      <c r="M270" s="287"/>
      <c r="N270" s="287"/>
      <c r="O270" s="288"/>
      <c r="P270" s="191"/>
      <c r="Q270" s="78"/>
      <c r="R270" s="82"/>
      <c r="S270" s="43"/>
      <c r="T270" s="41"/>
      <c r="U270" s="41" t="e">
        <f>((F264-((E275*F264+C276+D276)-E275)/E275))*E270</f>
        <v>#VALUE!</v>
      </c>
      <c r="V270" t="e">
        <f>H265*E270</f>
        <v>#VALUE!</v>
      </c>
      <c r="W270" s="5">
        <f>IFERROR(IF(E270=0,0,E270*H264),0)</f>
        <v>0</v>
      </c>
      <c r="X270" s="184">
        <f>IF(E270=0,0,E270*F263)</f>
        <v>0</v>
      </c>
      <c r="Y270" s="184">
        <f>IF(NOT(ISERROR(MATCH("Selvfinansieret",B266,0))),0,IF(OR(NOT(ISERROR(MATCH("Ej statsstøtte",B266,0))),NOT(ISERROR(MATCH(B266,AI276:AI278,0)))),E270,IF(AND(D276=0,C276=0),X270,IF(AND(D276&gt;0,C276=0),V270,IF(AND(D276&gt;0,C276&gt;0,V270=0),0,IF(AND(W270&lt;&gt;0,W270&lt;V270),W270,V270))))))</f>
        <v>0</v>
      </c>
      <c r="AA270" t="s">
        <v>68</v>
      </c>
      <c r="AB270" t="s">
        <v>176</v>
      </c>
      <c r="AC270"/>
      <c r="AD270" t="s">
        <v>160</v>
      </c>
      <c r="AE270" t="s">
        <v>160</v>
      </c>
      <c r="AF270" t="s">
        <v>168</v>
      </c>
      <c r="AG270" s="181" t="s">
        <v>161</v>
      </c>
      <c r="AH270" s="184" t="str">
        <f>IF(NOT(ISERROR(MATCH("Selvfinansieret",B262,0))),"",IF(NOT(ISERROR(MATCH(B262,{"ABER"},0))),AE270,IF(NOT(ISERROR(MATCH(B262,{"GBER"},0))),AF270,IF(NOT(ISERROR(MATCH(B262,{"FIBER"},0))),AG270,IF(NOT(ISERROR(MATCH(B262,{"Ej statsstøtte"},0))),AD270,"")))))</f>
        <v/>
      </c>
      <c r="AI270" s="183" t="s">
        <v>186</v>
      </c>
    </row>
    <row r="271" spans="1:41" ht="15.75" customHeight="1">
      <c r="A271" s="5" t="s">
        <v>14</v>
      </c>
      <c r="B271" s="196">
        <f t="shared" si="25"/>
        <v>0</v>
      </c>
      <c r="C271" s="196">
        <f t="shared" si="24"/>
        <v>0</v>
      </c>
      <c r="D271" s="196"/>
      <c r="E271" s="215"/>
      <c r="F271" s="95"/>
      <c r="G271" s="286"/>
      <c r="H271" s="287"/>
      <c r="I271" s="287"/>
      <c r="J271" s="287"/>
      <c r="K271" s="287"/>
      <c r="L271" s="287"/>
      <c r="M271" s="287"/>
      <c r="N271" s="287"/>
      <c r="O271" s="288"/>
      <c r="P271" s="190"/>
      <c r="Q271" s="78"/>
      <c r="R271" s="82"/>
      <c r="S271" s="43"/>
      <c r="T271" s="41"/>
      <c r="U271" s="41" t="e">
        <f>((F264-((E275*F264+C276+D276)-E275)/E275))*E271</f>
        <v>#VALUE!</v>
      </c>
      <c r="V271" t="e">
        <f>H265*E271</f>
        <v>#VALUE!</v>
      </c>
      <c r="W271" s="5">
        <f>IFERROR(IF(E271=0,0,E271*H264),0)</f>
        <v>0</v>
      </c>
      <c r="X271" s="184">
        <f>IF(E271=0,0,E271*F263)</f>
        <v>0</v>
      </c>
      <c r="Y271" s="184">
        <f>IF(NOT(ISERROR(MATCH("Selvfinansieret",B267,0))),0,IF(OR(NOT(ISERROR(MATCH("Ej statsstøtte",B267,0))),NOT(ISERROR(MATCH(B267,AI277:AI279,0)))),E271,IF(AND(D276=0,C276=0),X271,IF(AND(D276&gt;0,C276=0),V271,IF(AND(D276&gt;0,C276&gt;0,V271=0),0,IF(AND(W271&lt;&gt;0,W271&lt;V271),W271,V271))))))</f>
        <v>0</v>
      </c>
      <c r="Z271" s="184"/>
      <c r="AA271" t="s">
        <v>181</v>
      </c>
      <c r="AB271"/>
      <c r="AC271"/>
      <c r="AD271" t="s">
        <v>161</v>
      </c>
      <c r="AE271" t="s">
        <v>161</v>
      </c>
      <c r="AF271" t="s">
        <v>169</v>
      </c>
      <c r="AG271" s="241" t="s">
        <v>187</v>
      </c>
      <c r="AH271" s="184" t="str">
        <f>IF(NOT(ISERROR(MATCH("Selvfinansieret",B262,0))),"",IF(NOT(ISERROR(MATCH(B262,{"ABER"},0))),AE271,IF(NOT(ISERROR(MATCH(B262,{"GBER"},0))),AF271,IF(NOT(ISERROR(MATCH(B262,{"FIBER"},0))),AG271,IF(NOT(ISERROR(MATCH(B262,{"Ej statsstøtte"},0))),AD271,"")))))</f>
        <v/>
      </c>
      <c r="AI271" s="183" t="s">
        <v>166</v>
      </c>
    </row>
    <row r="272" spans="1:41" ht="15.75" thickBot="1">
      <c r="A272" s="26" t="s">
        <v>83</v>
      </c>
      <c r="B272" s="196">
        <f t="shared" si="25"/>
        <v>0</v>
      </c>
      <c r="C272" s="196">
        <f t="shared" si="24"/>
        <v>0</v>
      </c>
      <c r="D272" s="196"/>
      <c r="E272" s="216"/>
      <c r="F272" s="95"/>
      <c r="G272" s="287"/>
      <c r="H272" s="287"/>
      <c r="I272" s="287"/>
      <c r="J272" s="287"/>
      <c r="K272" s="287"/>
      <c r="L272" s="287"/>
      <c r="M272" s="287"/>
      <c r="N272" s="287"/>
      <c r="O272" s="288"/>
      <c r="P272" s="190"/>
      <c r="Q272" s="78"/>
      <c r="R272" s="82"/>
      <c r="S272" s="43"/>
      <c r="T272" s="41"/>
      <c r="U272" s="41" t="e">
        <f>((F264-((E275*F264+C276+D276)-E275)/E275))*E272</f>
        <v>#VALUE!</v>
      </c>
      <c r="V272" t="e">
        <f>H265*E272</f>
        <v>#VALUE!</v>
      </c>
      <c r="W272" s="5">
        <f>IFERROR(IF(E272=0,0,E272*H264),0)</f>
        <v>0</v>
      </c>
      <c r="X272" s="184">
        <f>IF(E272=0,0,E272*F263)</f>
        <v>0</v>
      </c>
      <c r="Y272" s="184">
        <f>IF(NOT(ISERROR(MATCH("Selvfinansieret",B268,0))),0,IF(OR(NOT(ISERROR(MATCH("Ej statsstøtte",B268,0))),NOT(ISERROR(MATCH(B268,AI278:AI280,0)))),E272,IF(AND(D276=0,C276=0),X272,IF(AND(D276&gt;0,C276=0),V272,IF(AND(D276&gt;0,C276&gt;0,V272=0),0,IF(AND(W272&lt;&gt;0,W272&lt;V272),W272,V272))))))</f>
        <v>0</v>
      </c>
      <c r="Z272" s="184"/>
      <c r="AA272" t="s">
        <v>87</v>
      </c>
      <c r="AB272"/>
      <c r="AC272"/>
      <c r="AD272" t="s">
        <v>162</v>
      </c>
      <c r="AE272" t="s">
        <v>162</v>
      </c>
      <c r="AF272" t="s">
        <v>170</v>
      </c>
      <c r="AG272" s="84" t="str">
        <f>""</f>
        <v/>
      </c>
      <c r="AH272" s="184" t="str">
        <f>IF(NOT(ISERROR(MATCH("Selvfinansieret",B262,0))),"",IF(NOT(ISERROR(MATCH(B262,{"ABER"},0))),AE272,IF(NOT(ISERROR(MATCH(B262,{"GBER"},0))),AF272,IF(NOT(ISERROR(MATCH(B262,{"FIBER"},0))),AG272,IF(NOT(ISERROR(MATCH(B262,{"Ej statsstøtte"},0))),AD272,"")))))</f>
        <v/>
      </c>
      <c r="AI272" s="83" t="s">
        <v>126</v>
      </c>
    </row>
    <row r="273" spans="1:41" ht="15">
      <c r="A273" s="98" t="s">
        <v>31</v>
      </c>
      <c r="B273" s="200">
        <f>SUM(B266+B267+B268+B269-B270-B271+B272)</f>
        <v>0</v>
      </c>
      <c r="C273" s="197">
        <f>SUM(C266+C267+C268+C269-C270-C271+C272)</f>
        <v>0</v>
      </c>
      <c r="D273" s="197"/>
      <c r="E273" s="200">
        <f>SUM(B273:C273)</f>
        <v>0</v>
      </c>
      <c r="F273" s="97"/>
      <c r="G273" s="286"/>
      <c r="H273" s="287"/>
      <c r="I273" s="287"/>
      <c r="J273" s="287"/>
      <c r="K273" s="287"/>
      <c r="L273" s="287"/>
      <c r="M273" s="287"/>
      <c r="N273" s="287"/>
      <c r="O273" s="288"/>
      <c r="P273" s="44"/>
      <c r="R273"/>
      <c r="S273"/>
      <c r="T273"/>
      <c r="U273" s="41" t="e">
        <f>((F264-((E275*F264+C276+D276)-E275)/E275))*E273</f>
        <v>#VALUE!</v>
      </c>
      <c r="V273" t="e">
        <f>H265*E273</f>
        <v>#VALUE!</v>
      </c>
      <c r="W273" s="5">
        <f>IFERROR(IF(E273=0,0,E273*H264),0)</f>
        <v>0</v>
      </c>
      <c r="X273" s="184">
        <f>IF(E273=0,0,E273*F263)</f>
        <v>0</v>
      </c>
      <c r="Y273" s="184">
        <f>IF(NOT(ISERROR(MATCH("Selvfinansieret",B269,0))),0,IF(OR(NOT(ISERROR(MATCH("Ej statsstøtte",B269,0))),NOT(ISERROR(MATCH(B269,AI279:AI281,0)))),E273,IF(AND(D276=0,C276=0),X273,IF(AND(D276&gt;0,C276=0),V273,IF(AND(D276&gt;0,C276&gt;0,V273=0),0,IF(AND(W273&lt;&gt;0,W273&lt;V273),W273,V273))))))</f>
        <v>0</v>
      </c>
      <c r="Z273" s="184"/>
      <c r="AA273" t="s">
        <v>209</v>
      </c>
      <c r="AB273"/>
      <c r="AC273"/>
      <c r="AD273" t="s">
        <v>172</v>
      </c>
      <c r="AE273" t="s">
        <v>163</v>
      </c>
      <c r="AF273" t="s">
        <v>171</v>
      </c>
      <c r="AG273" s="84" t="str">
        <f>""</f>
        <v/>
      </c>
      <c r="AH273" s="184" t="str">
        <f>IF(NOT(ISERROR(MATCH("Selvfinansieret",B262,0))),"",IF(NOT(ISERROR(MATCH(B262,{"ABER"},0))),AE273,IF(NOT(ISERROR(MATCH(B262,{"GBER"},0))),AF273,IF(NOT(ISERROR(MATCH(B262,{"FIBER"},0))),AG273,IF(NOT(ISERROR(MATCH(B262,{"Ej statsstøtte"},0))),AD273,"")))))</f>
        <v/>
      </c>
      <c r="AI273" s="83" t="s">
        <v>127</v>
      </c>
    </row>
    <row r="274" spans="1:41" ht="15.75" thickBot="1">
      <c r="A274" s="33" t="s">
        <v>1</v>
      </c>
      <c r="B274" s="198">
        <f>IFERROR(IF(E274=0,0,Y274),0)</f>
        <v>0</v>
      </c>
      <c r="C274" s="196">
        <f>IFERROR(E274-B274,0)</f>
        <v>0</v>
      </c>
      <c r="D274" s="196"/>
      <c r="E274" s="216"/>
      <c r="F274" s="96"/>
      <c r="G274" s="286"/>
      <c r="H274" s="287"/>
      <c r="I274" s="287"/>
      <c r="J274" s="287"/>
      <c r="K274" s="287"/>
      <c r="L274" s="287"/>
      <c r="M274" s="287"/>
      <c r="N274" s="287"/>
      <c r="O274" s="288"/>
      <c r="P274" s="190"/>
      <c r="R274"/>
      <c r="S274"/>
      <c r="T274"/>
      <c r="U274" s="41" t="e">
        <f>((F264-((E275*F264+C276+D276)-E275)/E275))*E274</f>
        <v>#VALUE!</v>
      </c>
      <c r="V274" t="e">
        <f>H265*E274</f>
        <v>#VALUE!</v>
      </c>
      <c r="W274" s="5">
        <f>IFERROR(IF(E274=0,0,E274*H264),0)</f>
        <v>0</v>
      </c>
      <c r="X274" s="184">
        <f>IF(E274=0,0,E274*F263)</f>
        <v>0</v>
      </c>
      <c r="Y274" s="184">
        <f>IF(NOT(ISERROR(MATCH("Selvfinansieret",B270,0))),0,IF(OR(NOT(ISERROR(MATCH("Ej statsstøtte",B270,0))),NOT(ISERROR(MATCH(B270,AI280:AI282,0)))),E274,IF(AND(D276=0,C276=0),X274,IF(AND(D276&gt;0,C276=0),V274,IF(AND(D276&gt;0,C276&gt;0,V274=0),0,IF(AND(W274&lt;&gt;0,W274&lt;V274),W274,V274))))))</f>
        <v>0</v>
      </c>
      <c r="Z274" s="184"/>
      <c r="AA274" s="40"/>
      <c r="AB274" s="41"/>
      <c r="AC274"/>
      <c r="AD274" t="s">
        <v>163</v>
      </c>
      <c r="AE274" t="s">
        <v>164</v>
      </c>
      <c r="AF274" t="s">
        <v>172</v>
      </c>
      <c r="AG274" s="84" t="str">
        <f>""</f>
        <v/>
      </c>
      <c r="AH274" s="184" t="str">
        <f>IF(NOT(ISERROR(MATCH("Selvfinansieret",B262,0))),"",IF(NOT(ISERROR(MATCH(B262,{"ABER"},0))),AE274,IF(NOT(ISERROR(MATCH(B262,{"GBER"},0))),AF274,IF(NOT(ISERROR(MATCH(B262,{"FIBER"},0))),AG274,IF(NOT(ISERROR(MATCH(B262,{"Ej statsstøtte"},0))),AD274,"")))))</f>
        <v/>
      </c>
      <c r="AI274" s="83" t="s">
        <v>128</v>
      </c>
    </row>
    <row r="275" spans="1:41" ht="15.75" thickBot="1">
      <c r="A275" s="167" t="s">
        <v>0</v>
      </c>
      <c r="B275" s="248">
        <f>IF(B273+B274&lt;=0,0,B273+B274)</f>
        <v>0</v>
      </c>
      <c r="C275" s="248">
        <f>IF(C273+C274-C276&lt;=0,0,C273+C274-C276)</f>
        <v>0</v>
      </c>
      <c r="D275" s="199"/>
      <c r="E275" s="201">
        <f>SUM(E266+E267+E268+E269-E270-E271+E272)+E274</f>
        <v>0</v>
      </c>
      <c r="F275" s="168"/>
      <c r="G275" s="289"/>
      <c r="H275" s="290"/>
      <c r="I275" s="290"/>
      <c r="J275" s="290"/>
      <c r="K275" s="290"/>
      <c r="L275" s="290"/>
      <c r="M275" s="290"/>
      <c r="N275" s="290"/>
      <c r="O275" s="291"/>
      <c r="P275" s="44"/>
      <c r="R275"/>
      <c r="S275"/>
      <c r="T275"/>
      <c r="U275" s="41" t="e">
        <f>((F264-((E275*F264+C276+D276)-E275)/E275))*E275</f>
        <v>#VALUE!</v>
      </c>
      <c r="V275" t="e">
        <f>H265*E275</f>
        <v>#VALUE!</v>
      </c>
      <c r="W275" s="5">
        <f>IFERROR(IF(E275=0,0,E275*H264),0)</f>
        <v>0</v>
      </c>
      <c r="Y275" s="184">
        <f>IF(NOT(ISERROR(MATCH("Selvfinansieret",B271,0))),0,IF(OR(NOT(ISERROR(MATCH("Ej statsstøtte",B271,0))),NOT(ISERROR(MATCH(B271,AI281:AI283,0)))),E275,IF(AND(D276=0,C276=0),X275,IF(AND(D276&gt;0,C276=0),V275,IF(AND(D276&gt;0,C276&gt;0,V275=0),0,IF(AND(W275&lt;&gt;0,W275&lt;V275),W275,V275))))))</f>
        <v>0</v>
      </c>
      <c r="Z275" s="184"/>
      <c r="AA275" s="182"/>
      <c r="AB275" s="182"/>
      <c r="AC275"/>
      <c r="AD275" t="s">
        <v>164</v>
      </c>
      <c r="AE275" s="84" t="str">
        <f>""</f>
        <v/>
      </c>
      <c r="AF275" t="s">
        <v>161</v>
      </c>
      <c r="AG275" s="84" t="str">
        <f>""</f>
        <v/>
      </c>
      <c r="AH275" s="184" t="str">
        <f>IF(NOT(ISERROR(MATCH("Selvfinansieret",B262,0))),"",IF(NOT(ISERROR(MATCH(B262,{"ABER"},0))),AE275,IF(NOT(ISERROR(MATCH(B262,{"GBER"},0))),AF275,IF(NOT(ISERROR(MATCH(B262,{"FIBER"},0))),AG275,IF(NOT(ISERROR(MATCH(B262,{"Ej statsstøtte"},0))),AD275,"")))))</f>
        <v/>
      </c>
      <c r="AI275" s="41" t="s">
        <v>185</v>
      </c>
    </row>
    <row r="276" spans="1:41" ht="15">
      <c r="A276" s="169" t="s">
        <v>151</v>
      </c>
      <c r="B276" s="247">
        <f>B275</f>
        <v>0</v>
      </c>
      <c r="C276" s="243"/>
      <c r="D276" s="243"/>
      <c r="E276" s="247">
        <f>SUM(B266+B267+B268+B269-B270-B271+B272)</f>
        <v>0</v>
      </c>
      <c r="F276" s="187"/>
      <c r="G276" s="166"/>
      <c r="H276" s="166"/>
      <c r="I276" s="166"/>
      <c r="J276" s="166"/>
      <c r="K276" s="166"/>
      <c r="L276" s="166"/>
      <c r="M276" s="166"/>
      <c r="N276" s="166"/>
      <c r="O276" s="166"/>
      <c r="P276" s="44"/>
      <c r="R276"/>
      <c r="S276"/>
      <c r="T276"/>
      <c r="U276"/>
      <c r="W276"/>
      <c r="Y276" s="184"/>
      <c r="Z276" s="184"/>
      <c r="AA276" s="78"/>
      <c r="AB276" s="183"/>
      <c r="AC276" s="41"/>
      <c r="AD276" t="s">
        <v>174</v>
      </c>
      <c r="AE276" s="5" t="str">
        <f>""</f>
        <v/>
      </c>
      <c r="AF276" s="84" t="s">
        <v>173</v>
      </c>
      <c r="AG276" s="84" t="str">
        <f>""</f>
        <v/>
      </c>
      <c r="AH276" s="184" t="str">
        <f>IF(NOT(ISERROR(MATCH("Selvfinansieret",B262,0))),"",IF(NOT(ISERROR(MATCH(B262,{"ABER"},0))),AE276,IF(NOT(ISERROR(MATCH(B262,{"GBER"},0))),AF276,IF(NOT(ISERROR(MATCH(B262,{"FIBER"},0))),AG276,IF(NOT(ISERROR(MATCH(B262,{"Ej statsstøtte"},0))),AD276,"")))))</f>
        <v/>
      </c>
      <c r="AI276" t="s">
        <v>212</v>
      </c>
      <c r="AK276" s="24"/>
      <c r="AL276" s="24"/>
      <c r="AM276" s="24"/>
      <c r="AN276" s="24"/>
      <c r="AO276" s="24"/>
    </row>
    <row r="277" spans="1:41" ht="15">
      <c r="A277" s="209"/>
      <c r="B277" s="210"/>
      <c r="C277" s="210"/>
      <c r="D277" s="210"/>
      <c r="E277" s="203"/>
      <c r="F277" s="165"/>
      <c r="G277" s="166"/>
      <c r="H277" s="166"/>
      <c r="I277" s="166"/>
      <c r="J277" s="166"/>
      <c r="K277" s="166"/>
      <c r="L277" s="166"/>
      <c r="M277" s="166"/>
      <c r="N277" s="166"/>
      <c r="O277" s="166"/>
      <c r="P277" s="44"/>
      <c r="R277"/>
      <c r="S277"/>
      <c r="T277"/>
      <c r="U277"/>
      <c r="W277"/>
      <c r="Y277" s="184"/>
      <c r="Z277" s="184"/>
      <c r="AA277" s="184"/>
      <c r="AB277" s="24"/>
      <c r="AC277" s="24"/>
      <c r="AD277" t="s">
        <v>187</v>
      </c>
      <c r="AE277" s="24" t="str">
        <f>""</f>
        <v/>
      </c>
      <c r="AF277" s="24" t="str">
        <f>""</f>
        <v/>
      </c>
      <c r="AG277" s="84" t="str">
        <f>""</f>
        <v/>
      </c>
      <c r="AH277" s="184" t="str">
        <f>IF(NOT(ISERROR(MATCH("Selvfinansieret",B262,0))),"",IF(NOT(ISERROR(MATCH(B262,{"ABER"},0))),AE277,IF(NOT(ISERROR(MATCH(B262,{"GBER"},0))),AF277,IF(NOT(ISERROR(MATCH(B262,{"FIBER"},0))),AG277,IF(NOT(ISERROR(MATCH(B262,{"Ej statsstøtte"},0))),AD277,"")))))</f>
        <v/>
      </c>
      <c r="AI277" s="24"/>
      <c r="AJ277" s="24"/>
      <c r="AK277" s="24"/>
      <c r="AL277" s="24"/>
      <c r="AM277" s="24"/>
      <c r="AN277" s="24"/>
      <c r="AO277" s="24"/>
    </row>
    <row r="278" spans="1:41" ht="15">
      <c r="A278" s="163"/>
      <c r="B278" s="164"/>
      <c r="C278" s="164"/>
      <c r="D278" s="164"/>
      <c r="E278" s="192" t="s">
        <v>183</v>
      </c>
      <c r="F278" s="193" t="str">
        <f>F263</f>
        <v/>
      </c>
      <c r="G278" s="165"/>
      <c r="H278" s="166"/>
      <c r="I278" s="166"/>
      <c r="J278" s="166"/>
      <c r="K278" s="166"/>
      <c r="L278" s="166"/>
      <c r="M278" s="166"/>
      <c r="N278" s="166"/>
      <c r="O278" s="166"/>
      <c r="P278" s="166"/>
      <c r="Q278" s="44"/>
      <c r="R278"/>
      <c r="S278"/>
      <c r="T278"/>
      <c r="U278"/>
      <c r="W278"/>
      <c r="Y278"/>
      <c r="Z278" s="184"/>
      <c r="AD278" s="24"/>
      <c r="AE278" s="24"/>
      <c r="AF278" s="24"/>
      <c r="AG278" s="24"/>
      <c r="AH278" s="24"/>
      <c r="AI278" s="24"/>
      <c r="AJ278" s="24"/>
      <c r="AK278" s="24"/>
      <c r="AL278" s="24"/>
      <c r="AM278" s="24"/>
      <c r="AN278" s="24"/>
      <c r="AO278" s="24"/>
    </row>
    <row r="279" spans="1:41" ht="30">
      <c r="A279" s="163"/>
      <c r="B279" s="164"/>
      <c r="C279" s="164"/>
      <c r="D279" s="164"/>
      <c r="E279" s="244" t="s">
        <v>215</v>
      </c>
      <c r="F279" s="193" t="str">
        <f>IFERROR(B275/E275,"")</f>
        <v/>
      </c>
      <c r="G279" s="165"/>
      <c r="H279" s="166"/>
      <c r="I279" s="166"/>
      <c r="J279" s="166"/>
      <c r="K279" s="166"/>
      <c r="L279" s="166"/>
      <c r="M279" s="166"/>
      <c r="N279" s="166"/>
      <c r="O279" s="166"/>
      <c r="P279" s="166"/>
      <c r="Q279" s="44"/>
      <c r="R279"/>
      <c r="S279"/>
      <c r="T279"/>
      <c r="U279"/>
      <c r="W279"/>
      <c r="Y279"/>
      <c r="Z279" s="184"/>
      <c r="AD279" s="24"/>
      <c r="AE279" s="24"/>
      <c r="AF279" s="24"/>
      <c r="AG279" s="24"/>
      <c r="AH279" s="24"/>
      <c r="AI279" s="24"/>
      <c r="AJ279" s="24"/>
      <c r="AK279" s="24"/>
      <c r="AL279" s="24"/>
      <c r="AM279" s="24"/>
      <c r="AN279" s="24"/>
      <c r="AO279" s="24"/>
    </row>
    <row r="280" spans="1:41" ht="15">
      <c r="A280" s="34"/>
      <c r="B280" s="35"/>
      <c r="C280" s="35"/>
      <c r="D280" s="35"/>
      <c r="E280" s="36" t="s">
        <v>69</v>
      </c>
      <c r="F280" s="99">
        <f>IF(NOT(ISERROR(MATCH("Ej statsstøtte",B262,0))),0,IFERROR(E274/E273,0))</f>
        <v>0</v>
      </c>
      <c r="G280" s="242"/>
      <c r="H280" s="4"/>
      <c r="I280" s="4"/>
      <c r="J280" s="4"/>
      <c r="K280" s="4"/>
      <c r="L280" s="4"/>
      <c r="M280" s="4"/>
      <c r="N280" s="4"/>
      <c r="O280" s="4"/>
      <c r="P280" s="4"/>
      <c r="R280"/>
      <c r="S280"/>
      <c r="T280"/>
      <c r="U280"/>
      <c r="W280"/>
      <c r="Y280"/>
    </row>
    <row r="281" spans="1:41" ht="15">
      <c r="A281" s="74" t="s">
        <v>79</v>
      </c>
      <c r="B281" s="75">
        <f>IFERROR(E275/$E$15,0)</f>
        <v>0</v>
      </c>
      <c r="C281" s="35"/>
      <c r="D281" s="35"/>
      <c r="E281" s="50" t="s">
        <v>70</v>
      </c>
      <c r="F281" s="99">
        <f>IFERROR(E274/E266,0)</f>
        <v>0</v>
      </c>
      <c r="H281" s="4"/>
      <c r="I281" s="4"/>
      <c r="J281" s="4"/>
      <c r="K281" s="4"/>
      <c r="L281" s="4"/>
      <c r="M281" s="4"/>
      <c r="N281" s="4"/>
      <c r="O281" s="4"/>
      <c r="P281" s="4"/>
      <c r="R281"/>
      <c r="S281"/>
      <c r="T281"/>
      <c r="U281"/>
      <c r="W281"/>
      <c r="Y281"/>
    </row>
    <row r="282" spans="1:41" ht="15">
      <c r="A282" s="73"/>
      <c r="B282" s="76"/>
      <c r="E282" s="50"/>
      <c r="H282" s="4"/>
      <c r="I282" s="4"/>
      <c r="J282" s="4"/>
      <c r="K282" s="4"/>
      <c r="L282" s="4"/>
      <c r="M282" s="4"/>
      <c r="N282" s="4"/>
      <c r="O282" s="4"/>
      <c r="P282" s="4"/>
      <c r="R282"/>
      <c r="S282"/>
      <c r="T282"/>
      <c r="U282"/>
      <c r="W282"/>
      <c r="Y282"/>
      <c r="AD282"/>
    </row>
    <row r="283" spans="1:41" ht="15">
      <c r="A283" s="29" t="s">
        <v>34</v>
      </c>
      <c r="B283" s="1"/>
      <c r="C283" s="206" t="s">
        <v>59</v>
      </c>
      <c r="D283" s="206"/>
      <c r="E283" s="30" t="s">
        <v>37</v>
      </c>
      <c r="F283" s="204"/>
      <c r="G283" s="184"/>
      <c r="H283" s="205"/>
      <c r="I283" s="207"/>
      <c r="J283" s="184"/>
      <c r="K283" s="184"/>
      <c r="L283" s="184"/>
      <c r="M283" s="184"/>
      <c r="R283" s="48"/>
      <c r="S283" s="79"/>
      <c r="T283" s="183"/>
      <c r="W283" s="5"/>
      <c r="X283" s="83"/>
      <c r="AA283" s="184" t="str">
        <f>IF(NOT(ISERROR(MATCH("Selvfinansieret",B284,0))),"",IF(NOT(ISERROR(MATCH(B284,{"ABER"},0))),IF(X283=0,"",X283),IF(NOT(ISERROR(MATCH(B284,{"GEBER"},0))),IF(AG298=0,"",AG298),IF(NOT(ISERROR(MATCH(B284,{"FIBER"},0))),IF(Z283=0,"",Z283),""))))</f>
        <v/>
      </c>
      <c r="AF283" s="184"/>
    </row>
    <row r="284" spans="1:41" ht="15">
      <c r="A284" s="29" t="s">
        <v>207</v>
      </c>
      <c r="B284" s="31"/>
      <c r="C284" s="206"/>
      <c r="D284" s="206"/>
      <c r="E284" s="30" t="s">
        <v>177</v>
      </c>
      <c r="F284" s="31" t="str">
        <f>IF(ISBLANK($F$19),"Projektform skal vælges ved hovedansøger",$F$19)</f>
        <v>Samarbejde</v>
      </c>
      <c r="G284" s="184"/>
      <c r="H284" s="205"/>
      <c r="I284" s="207"/>
      <c r="J284" s="184"/>
      <c r="K284" s="184"/>
      <c r="L284" s="184"/>
      <c r="M284" s="184"/>
      <c r="R284" s="48"/>
      <c r="S284" s="79"/>
      <c r="T284" s="83"/>
      <c r="W284" s="5"/>
      <c r="X284" s="83"/>
      <c r="Y284" s="84"/>
      <c r="AA284" s="184"/>
      <c r="AF284" s="184"/>
    </row>
    <row r="285" spans="1:41" ht="30">
      <c r="A285" s="30" t="s">
        <v>35</v>
      </c>
      <c r="B285" s="31"/>
      <c r="C285" s="30"/>
      <c r="D285" s="30"/>
      <c r="E285" s="217" t="s">
        <v>36</v>
      </c>
      <c r="F285" s="218" t="str">
        <f>IFERROR(IF(NOT(ISERROR(MATCH(B284,{"ABER"},0))),INDEX(ABER_Tilskudsprocent_liste[#All],MATCH(B285,ABER_Tilskudsprocent_liste[[#All],[Typer af projekter og aktiviteter/ virksomhedsstørrelse]],0),MATCH(AA287,ABER_Tilskudsprocent_liste[#Headers],0)),IF(NOT(ISERROR(MATCH(B284,{"GBER"},0))),INDEX(GEBER_Tilskudsprocent_liste[#All],MATCH(B285,GEBER_Tilskudsprocent_liste[[#All],[Typer af projekter og aktiviteter/ virksomhedsstørrelse]],0),MATCH(AA287,GEBER_Tilskudsprocent_liste[#Headers],0)),IF(NOT(ISERROR(MATCH(B284,{"FIBER"},0))),INDEX(FIBER_Tilskudsprocent_liste[#All],MATCH(B285,FIBER_Tilskudsprocent_liste[[#All],[Typer af projekter og aktiviteter/ virksomhedsstørrelse]],0),MATCH(AA287,FIBER_Tilskudsprocent_liste[#Headers],0)),""))),"")</f>
        <v/>
      </c>
      <c r="G285" s="217" t="s">
        <v>213</v>
      </c>
      <c r="H285" s="249" t="s">
        <v>218</v>
      </c>
      <c r="I285" s="250"/>
      <c r="J285" s="251" t="s">
        <v>221</v>
      </c>
      <c r="K285" s="251"/>
      <c r="L285" s="184"/>
      <c r="M285" s="184"/>
      <c r="R285" s="49"/>
      <c r="S285" s="80"/>
      <c r="T285" s="83"/>
      <c r="W285" s="5"/>
      <c r="X285" s="186"/>
      <c r="AB285" s="83"/>
      <c r="AF285" s="184"/>
    </row>
    <row r="286" spans="1:41" ht="15">
      <c r="A286" s="29"/>
      <c r="B286" s="30"/>
      <c r="C286" s="30"/>
      <c r="D286" s="30"/>
      <c r="E286" s="217"/>
      <c r="F286" s="255" t="str">
        <f>IFERROR(IF(NOT(ISERROR(MATCH(B284,{"ABER"},0))),INDEX(ABER_Tilskudsprocent_liste[#All],MATCH(B285,ABER_Tilskudsprocent_liste[[#All],[Typer af projekter og aktiviteter/ virksomhedsstørrelse]],0),MATCH(AA287,ABER_Tilskudsprocent_liste[#Headers],0)),IF(NOT(ISERROR(MATCH(B284,{"GBER"},0))),INDEX(GEBER_Tilskudsprocent_liste[#All],MATCH(B285,GEBER_Tilskudsprocent_liste[[#All],[Typer af projekter og aktiviteter/ virksomhedsstørrelse]],0),MATCH(AA287,GEBER_Tilskudsprocent_liste[#Headers],0)),IF(NOT(ISERROR(MATCH(B284,{"FIBER"},0))),INDEX(FIBER_Tilskudsprocent_liste[#All],MATCH(B285,FIBER_Tilskudsprocent_liste[[#All],[Typer af projekter og aktiviteter/ virksomhedsstørrelse]],0),MATCH(AA287,FIBER_Tilskudsprocent_liste[#Headers],0)),""))),"")</f>
        <v/>
      </c>
      <c r="G286" s="252"/>
      <c r="H286" s="251" t="str">
        <f>IFERROR(IF(E297*(1-F286)-C298&lt;0,F286-((E297*F286+C298)-E297)/E297,""),"")</f>
        <v/>
      </c>
      <c r="I286" s="251" t="str">
        <f>IFERROR(IF(D298&lt;&gt;0,IF(D298=E297,0,IF(C298&gt;0,(F286-D298/E297)-H286,"HA")),IF(E297*(1-F286)-C298&lt;0,((F286-((E297*F286+C298+D298)-E297)/E297)),"")),"")</f>
        <v/>
      </c>
      <c r="J286" s="253" t="e">
        <f>I286-H287</f>
        <v>#VALUE!</v>
      </c>
      <c r="K286" s="251"/>
      <c r="L286" s="184"/>
      <c r="M286" s="184"/>
      <c r="R286" s="49"/>
      <c r="S286" s="80"/>
      <c r="T286" s="83"/>
      <c r="U286" s="41" t="s">
        <v>220</v>
      </c>
      <c r="V286" t="s">
        <v>219</v>
      </c>
      <c r="W286" s="184" t="s">
        <v>217</v>
      </c>
      <c r="X286" s="184" t="s">
        <v>216</v>
      </c>
      <c r="Y286" s="184" t="s">
        <v>182</v>
      </c>
      <c r="AA286" s="42" t="s">
        <v>179</v>
      </c>
      <c r="AB286" s="46" t="s">
        <v>177</v>
      </c>
      <c r="AC286"/>
    </row>
    <row r="287" spans="1:41" ht="15.75" thickBot="1">
      <c r="A287" s="37"/>
      <c r="B287" s="27" t="s">
        <v>85</v>
      </c>
      <c r="C287" s="27" t="s">
        <v>208</v>
      </c>
      <c r="D287" s="27" t="s">
        <v>214</v>
      </c>
      <c r="E287" s="27" t="s">
        <v>0</v>
      </c>
      <c r="F287" s="28" t="s">
        <v>13</v>
      </c>
      <c r="G287" s="208"/>
      <c r="H287" s="254" t="e">
        <f>(F286-D298/E297)</f>
        <v>#VALUE!</v>
      </c>
      <c r="I287" s="252"/>
      <c r="J287" s="208"/>
      <c r="K287" s="252"/>
      <c r="L287" s="208"/>
      <c r="M287" s="208"/>
      <c r="N287" s="4"/>
      <c r="O287" s="4"/>
      <c r="P287" s="189"/>
      <c r="Q287" s="42"/>
      <c r="R287" s="81"/>
      <c r="S287" s="41"/>
      <c r="T287" s="41"/>
      <c r="U287"/>
      <c r="V287" s="5"/>
      <c r="W287" s="184"/>
      <c r="X287" s="184"/>
      <c r="Z287" s="83"/>
      <c r="AA287" s="40" t="str">
        <f>CONCATENATE(F283," - ",AB287)</f>
        <v xml:space="preserve"> - Samarbejde</v>
      </c>
      <c r="AB287" t="str">
        <f>F284</f>
        <v>Samarbejde</v>
      </c>
      <c r="AC287"/>
    </row>
    <row r="288" spans="1:41" ht="15">
      <c r="A288" s="5" t="s">
        <v>82</v>
      </c>
      <c r="B288" s="196">
        <f>IFERROR(IF(E288=0,0,Y288),0)</f>
        <v>0</v>
      </c>
      <c r="C288" s="196">
        <f t="shared" ref="C288:C294" si="26">IFERROR(E288-B288,0)</f>
        <v>0</v>
      </c>
      <c r="D288" s="196"/>
      <c r="E288" s="215"/>
      <c r="F288" s="32"/>
      <c r="G288" s="283"/>
      <c r="H288" s="284"/>
      <c r="I288" s="284"/>
      <c r="J288" s="284"/>
      <c r="K288" s="284"/>
      <c r="L288" s="284"/>
      <c r="M288" s="284"/>
      <c r="N288" s="284"/>
      <c r="O288" s="285"/>
      <c r="P288" s="190"/>
      <c r="Q288" s="45"/>
      <c r="R288" s="78"/>
      <c r="S288" s="41"/>
      <c r="T288" s="41"/>
      <c r="U288" s="41" t="e">
        <f>((F286-((E297*F286+C298)-E297)/E297))*E288</f>
        <v>#VALUE!</v>
      </c>
      <c r="V288" t="e">
        <f>H287*E288</f>
        <v>#VALUE!</v>
      </c>
      <c r="W288" s="5">
        <f>IFERROR(IF(E288=0,0,E288*H286),0)</f>
        <v>0</v>
      </c>
      <c r="X288" s="184">
        <f>IF(E288=0,0,E288*F285)</f>
        <v>0</v>
      </c>
      <c r="Y288" s="184">
        <f>IF(NOT(ISERROR(MATCH("Selvfinansieret",B284,0))),0,IF(OR(NOT(ISERROR(MATCH("Ej statsstøtte",B284,0))),NOT(ISERROR(MATCH(B284,AI294:AI296,0)))),E288,IF(AND(D298=0,C298=0),X288,IF(AND(D298&gt;0,C298=0),V288,IF(AND(D298&gt;0,C298&gt;0,V288=0),0,IF(AND(W288&lt;&gt;0,W288&lt;V288),W288,V288))))))</f>
        <v>0</v>
      </c>
      <c r="AA288" s="40"/>
      <c r="AB288" s="41"/>
      <c r="AC288"/>
      <c r="AE288" s="292" t="s">
        <v>178</v>
      </c>
      <c r="AF288" s="292"/>
      <c r="AG288" s="292"/>
    </row>
    <row r="289" spans="1:41" ht="15">
      <c r="A289" s="5" t="s">
        <v>3</v>
      </c>
      <c r="B289" s="196">
        <f t="shared" ref="B289:B294" si="27">IFERROR(IF(E289=0,0,Y289),0)</f>
        <v>0</v>
      </c>
      <c r="C289" s="196">
        <f t="shared" si="26"/>
        <v>0</v>
      </c>
      <c r="D289" s="196"/>
      <c r="E289" s="215"/>
      <c r="F289" s="95"/>
      <c r="G289" s="286"/>
      <c r="H289" s="287"/>
      <c r="I289" s="287"/>
      <c r="J289" s="287"/>
      <c r="K289" s="287"/>
      <c r="L289" s="287"/>
      <c r="M289" s="287"/>
      <c r="N289" s="287"/>
      <c r="O289" s="288"/>
      <c r="P289" s="190"/>
      <c r="Q289" s="78"/>
      <c r="R289" s="82"/>
      <c r="S289" s="43"/>
      <c r="T289" s="41"/>
      <c r="U289" s="41" t="e">
        <f>((F286-((E297*F286+C298+D298)-E297)/E297))*E289</f>
        <v>#VALUE!</v>
      </c>
      <c r="V289" t="e">
        <f>H287*E289</f>
        <v>#VALUE!</v>
      </c>
      <c r="W289" s="5">
        <f>IFERROR(IF(E289=0,0,E289*H286),0)</f>
        <v>0</v>
      </c>
      <c r="X289" s="184">
        <f>IF(E289=0,0,E289*F285)</f>
        <v>0</v>
      </c>
      <c r="Y289" s="184">
        <f>IF(NOT(ISERROR(MATCH("Selvfinansieret",B285,0))),0,IF(OR(NOT(ISERROR(MATCH("Ej statsstøtte",B285,0))),NOT(ISERROR(MATCH(B285,AI295:AI297,0)))),E289,IF(AND(D298=0,C298=0),X289,IF(AND(D298&gt;0,C298=0),V289,IF(AND(D298&gt;0,C298&gt;0,V289=0),0,IF(AND(W289&lt;&gt;0,W289&lt;V289),W289,V289))))))</f>
        <v>0</v>
      </c>
      <c r="AA289" s="40"/>
      <c r="AB289" s="41"/>
      <c r="AC289"/>
    </row>
    <row r="290" spans="1:41" ht="15">
      <c r="A290" s="5" t="s">
        <v>84</v>
      </c>
      <c r="B290" s="196">
        <f t="shared" si="27"/>
        <v>0</v>
      </c>
      <c r="C290" s="196">
        <f t="shared" si="26"/>
        <v>0</v>
      </c>
      <c r="D290" s="196"/>
      <c r="E290" s="215"/>
      <c r="F290" s="95"/>
      <c r="G290" s="286"/>
      <c r="H290" s="287"/>
      <c r="I290" s="287"/>
      <c r="J290" s="287"/>
      <c r="K290" s="287"/>
      <c r="L290" s="287"/>
      <c r="M290" s="287"/>
      <c r="N290" s="287"/>
      <c r="O290" s="288"/>
      <c r="P290" s="190"/>
      <c r="Q290" s="78"/>
      <c r="R290" s="82"/>
      <c r="S290" s="43"/>
      <c r="T290" s="41"/>
      <c r="U290" s="41" t="e">
        <f>((F286-((E297*F286+C298+D298)-E297)/E297))*E290</f>
        <v>#VALUE!</v>
      </c>
      <c r="V290" t="e">
        <f>H287*E290</f>
        <v>#VALUE!</v>
      </c>
      <c r="W290" s="5">
        <f>IFERROR(IF(E290=0,0,E290*H286),0)</f>
        <v>0</v>
      </c>
      <c r="X290" s="184">
        <f>IF(E290=0,0,E290*F285)</f>
        <v>0</v>
      </c>
      <c r="Y290" s="184">
        <f>IF(NOT(ISERROR(MATCH("Selvfinansieret",B286,0))),0,IF(OR(NOT(ISERROR(MATCH("Ej statsstøtte",B286,0))),NOT(ISERROR(MATCH(B286,AI296:AI298,0)))),E290,IF(AND(D298=0,C298=0),X290,IF(AND(D298&gt;0,C298=0),V290,IF(AND(D298&gt;0,C298&gt;0,V290=0),0,IF(AND(W290&lt;&gt;0,W290&lt;V290),W290,V290))))))</f>
        <v>0</v>
      </c>
      <c r="AA290" s="40"/>
      <c r="AB290" s="41"/>
      <c r="AC290"/>
      <c r="AD290" s="50" t="s">
        <v>210</v>
      </c>
      <c r="AE290" s="50" t="s">
        <v>165</v>
      </c>
      <c r="AF290" s="50" t="s">
        <v>186</v>
      </c>
      <c r="AG290" s="50" t="s">
        <v>166</v>
      </c>
      <c r="AH290" s="50" t="s">
        <v>184</v>
      </c>
      <c r="AI290" s="50" t="s">
        <v>188</v>
      </c>
      <c r="AJ290" s="50" t="s">
        <v>211</v>
      </c>
    </row>
    <row r="291" spans="1:41" ht="15">
      <c r="A291" s="5" t="s">
        <v>46</v>
      </c>
      <c r="B291" s="196">
        <f t="shared" si="27"/>
        <v>0</v>
      </c>
      <c r="C291" s="196">
        <f t="shared" si="26"/>
        <v>0</v>
      </c>
      <c r="D291" s="196"/>
      <c r="E291" s="215"/>
      <c r="F291" s="95"/>
      <c r="G291" s="286"/>
      <c r="H291" s="287"/>
      <c r="I291" s="287"/>
      <c r="J291" s="287"/>
      <c r="K291" s="287"/>
      <c r="L291" s="287"/>
      <c r="M291" s="287"/>
      <c r="N291" s="287"/>
      <c r="O291" s="288"/>
      <c r="P291" s="191"/>
      <c r="Q291" s="78"/>
      <c r="R291" s="82"/>
      <c r="S291" s="43"/>
      <c r="T291" s="41"/>
      <c r="U291" s="41" t="e">
        <f>((F286-((E297*F286+C298+D298)-E297)/E297))*E291</f>
        <v>#VALUE!</v>
      </c>
      <c r="V291" t="e">
        <f>H287*E291</f>
        <v>#VALUE!</v>
      </c>
      <c r="W291" s="5">
        <f>IFERROR(IF(E291=0,0,E291*H286),0)</f>
        <v>0</v>
      </c>
      <c r="X291" s="184">
        <f>IF(E291=0,0,E291*F285)</f>
        <v>0</v>
      </c>
      <c r="Y291" s="184">
        <f>IF(NOT(ISERROR(MATCH("Selvfinansieret",B287,0))),0,IF(OR(NOT(ISERROR(MATCH("Ej statsstøtte",B287,0))),NOT(ISERROR(MATCH(B287,AI297:AI299,0)))),E291,IF(AND(D298=0,C298=0),X291,IF(AND(D298&gt;0,C298=0),V291,IF(AND(D298&gt;0,C298&gt;0,V291=0),0,IF(AND(W291&lt;&gt;0,W291&lt;V291),W291,V291))))))</f>
        <v>0</v>
      </c>
      <c r="AA291" t="s">
        <v>180</v>
      </c>
      <c r="AB291" t="s">
        <v>175</v>
      </c>
      <c r="AC291"/>
      <c r="AD291" t="s">
        <v>159</v>
      </c>
      <c r="AE291" t="s">
        <v>159</v>
      </c>
      <c r="AF291" t="s">
        <v>167</v>
      </c>
      <c r="AG291" s="181" t="s">
        <v>174</v>
      </c>
      <c r="AH291" s="184" t="str">
        <f>IF(NOT(ISERROR(MATCH("Selvfinansieret",B284,0))),"",IF(NOT(ISERROR(MATCH(B284,{"ABER"},0))),AE291,IF(NOT(ISERROR(MATCH(B284,{"GBER"},0))),AF291,IF(NOT(ISERROR(MATCH(B284,{"FIBER"},0))),AG291,IF(NOT(ISERROR(MATCH(B284,{"Ej statsstøtte"},0))),AD291,"")))))</f>
        <v/>
      </c>
      <c r="AI291" s="182" t="s">
        <v>165</v>
      </c>
    </row>
    <row r="292" spans="1:41" ht="15">
      <c r="A292" s="5" t="s">
        <v>2</v>
      </c>
      <c r="B292" s="196">
        <f t="shared" si="27"/>
        <v>0</v>
      </c>
      <c r="C292" s="196">
        <f t="shared" si="26"/>
        <v>0</v>
      </c>
      <c r="D292" s="196"/>
      <c r="E292" s="215"/>
      <c r="F292" s="95"/>
      <c r="G292" s="286"/>
      <c r="H292" s="287"/>
      <c r="I292" s="287"/>
      <c r="J292" s="287"/>
      <c r="K292" s="287"/>
      <c r="L292" s="287"/>
      <c r="M292" s="287"/>
      <c r="N292" s="287"/>
      <c r="O292" s="288"/>
      <c r="P292" s="191"/>
      <c r="Q292" s="78"/>
      <c r="R292" s="82"/>
      <c r="S292" s="43"/>
      <c r="T292" s="41"/>
      <c r="U292" s="41" t="e">
        <f>((F286-((E297*F286+C298+D298)-E297)/E297))*E292</f>
        <v>#VALUE!</v>
      </c>
      <c r="V292" t="e">
        <f>H287*E292</f>
        <v>#VALUE!</v>
      </c>
      <c r="W292" s="5">
        <f>IFERROR(IF(E292=0,0,E292*H286),0)</f>
        <v>0</v>
      </c>
      <c r="X292" s="184">
        <f>IF(E292=0,0,E292*F285)</f>
        <v>0</v>
      </c>
      <c r="Y292" s="184">
        <f>IF(NOT(ISERROR(MATCH("Selvfinansieret",B288,0))),0,IF(OR(NOT(ISERROR(MATCH("Ej statsstøtte",B288,0))),NOT(ISERROR(MATCH(B288,AI298:AI300,0)))),E292,IF(AND(D298=0,C298=0),X292,IF(AND(D298&gt;0,C298=0),V292,IF(AND(D298&gt;0,C298&gt;0,V292=0),0,IF(AND(W292&lt;&gt;0,W292&lt;V292),W292,V292))))))</f>
        <v>0</v>
      </c>
      <c r="AA292" t="s">
        <v>68</v>
      </c>
      <c r="AB292" t="s">
        <v>176</v>
      </c>
      <c r="AC292"/>
      <c r="AD292" t="s">
        <v>160</v>
      </c>
      <c r="AE292" t="s">
        <v>160</v>
      </c>
      <c r="AF292" t="s">
        <v>168</v>
      </c>
      <c r="AG292" s="181" t="s">
        <v>161</v>
      </c>
      <c r="AH292" s="184" t="str">
        <f>IF(NOT(ISERROR(MATCH("Selvfinansieret",B284,0))),"",IF(NOT(ISERROR(MATCH(B284,{"ABER"},0))),AE292,IF(NOT(ISERROR(MATCH(B284,{"GBER"},0))),AF292,IF(NOT(ISERROR(MATCH(B284,{"FIBER"},0))),AG292,IF(NOT(ISERROR(MATCH(B284,{"Ej statsstøtte"},0))),AD292,"")))))</f>
        <v/>
      </c>
      <c r="AI292" s="183" t="s">
        <v>186</v>
      </c>
    </row>
    <row r="293" spans="1:41" ht="13.5" customHeight="1">
      <c r="A293" s="5" t="s">
        <v>14</v>
      </c>
      <c r="B293" s="196">
        <f t="shared" si="27"/>
        <v>0</v>
      </c>
      <c r="C293" s="196">
        <f t="shared" si="26"/>
        <v>0</v>
      </c>
      <c r="D293" s="196"/>
      <c r="E293" s="215"/>
      <c r="F293" s="95"/>
      <c r="G293" s="286"/>
      <c r="H293" s="287"/>
      <c r="I293" s="287"/>
      <c r="J293" s="287"/>
      <c r="K293" s="287"/>
      <c r="L293" s="287"/>
      <c r="M293" s="287"/>
      <c r="N293" s="287"/>
      <c r="O293" s="288"/>
      <c r="P293" s="190"/>
      <c r="Q293" s="78"/>
      <c r="R293" s="82"/>
      <c r="S293" s="43"/>
      <c r="T293" s="41"/>
      <c r="U293" s="41" t="e">
        <f>((F286-((E297*F286+C298+D298)-E297)/E297))*E293</f>
        <v>#VALUE!</v>
      </c>
      <c r="V293" t="e">
        <f>H287*E293</f>
        <v>#VALUE!</v>
      </c>
      <c r="W293" s="5">
        <f>IFERROR(IF(E293=0,0,E293*H286),0)</f>
        <v>0</v>
      </c>
      <c r="X293" s="184">
        <f>IF(E293=0,0,E293*F285)</f>
        <v>0</v>
      </c>
      <c r="Y293" s="184">
        <f>IF(NOT(ISERROR(MATCH("Selvfinansieret",B289,0))),0,IF(OR(NOT(ISERROR(MATCH("Ej statsstøtte",B289,0))),NOT(ISERROR(MATCH(B289,AI299:AI301,0)))),E293,IF(AND(D298=0,C298=0),X293,IF(AND(D298&gt;0,C298=0),V293,IF(AND(D298&gt;0,C298&gt;0,V293=0),0,IF(AND(W293&lt;&gt;0,W293&lt;V293),W293,V293))))))</f>
        <v>0</v>
      </c>
      <c r="Z293" s="184"/>
      <c r="AA293" t="s">
        <v>181</v>
      </c>
      <c r="AB293"/>
      <c r="AC293"/>
      <c r="AD293" t="s">
        <v>161</v>
      </c>
      <c r="AE293" t="s">
        <v>161</v>
      </c>
      <c r="AF293" t="s">
        <v>169</v>
      </c>
      <c r="AG293" s="241" t="s">
        <v>187</v>
      </c>
      <c r="AH293" s="184" t="str">
        <f>IF(NOT(ISERROR(MATCH("Selvfinansieret",B284,0))),"",IF(NOT(ISERROR(MATCH(B284,{"ABER"},0))),AE293,IF(NOT(ISERROR(MATCH(B284,{"GBER"},0))),AF293,IF(NOT(ISERROR(MATCH(B284,{"FIBER"},0))),AG293,IF(NOT(ISERROR(MATCH(B284,{"Ej statsstøtte"},0))),AD293,"")))))</f>
        <v/>
      </c>
      <c r="AI293" s="183" t="s">
        <v>166</v>
      </c>
    </row>
    <row r="294" spans="1:41" ht="15.75" thickBot="1">
      <c r="A294" s="26" t="s">
        <v>83</v>
      </c>
      <c r="B294" s="196">
        <f t="shared" si="27"/>
        <v>0</v>
      </c>
      <c r="C294" s="196">
        <f t="shared" si="26"/>
        <v>0</v>
      </c>
      <c r="D294" s="196"/>
      <c r="E294" s="216"/>
      <c r="F294" s="95"/>
      <c r="G294" s="287"/>
      <c r="H294" s="287"/>
      <c r="I294" s="287"/>
      <c r="J294" s="287"/>
      <c r="K294" s="287"/>
      <c r="L294" s="287"/>
      <c r="M294" s="287"/>
      <c r="N294" s="287"/>
      <c r="O294" s="288"/>
      <c r="P294" s="190"/>
      <c r="Q294" s="78"/>
      <c r="R294" s="82"/>
      <c r="S294" s="43"/>
      <c r="T294" s="41"/>
      <c r="U294" s="41" t="e">
        <f>((F286-((E297*F286+C298+D298)-E297)/E297))*E294</f>
        <v>#VALUE!</v>
      </c>
      <c r="V294" t="e">
        <f>H287*E294</f>
        <v>#VALUE!</v>
      </c>
      <c r="W294" s="5">
        <f>IFERROR(IF(E294=0,0,E294*H286),0)</f>
        <v>0</v>
      </c>
      <c r="X294" s="184">
        <f>IF(E294=0,0,E294*F285)</f>
        <v>0</v>
      </c>
      <c r="Y294" s="184">
        <f>IF(NOT(ISERROR(MATCH("Selvfinansieret",B290,0))),0,IF(OR(NOT(ISERROR(MATCH("Ej statsstøtte",B290,0))),NOT(ISERROR(MATCH(B290,AI300:AI302,0)))),E294,IF(AND(D298=0,C298=0),X294,IF(AND(D298&gt;0,C298=0),V294,IF(AND(D298&gt;0,C298&gt;0,V294=0),0,IF(AND(W294&lt;&gt;0,W294&lt;V294),W294,V294))))))</f>
        <v>0</v>
      </c>
      <c r="Z294" s="184"/>
      <c r="AA294" t="s">
        <v>87</v>
      </c>
      <c r="AB294"/>
      <c r="AC294"/>
      <c r="AD294" t="s">
        <v>162</v>
      </c>
      <c r="AE294" t="s">
        <v>162</v>
      </c>
      <c r="AF294" t="s">
        <v>170</v>
      </c>
      <c r="AG294" s="84" t="str">
        <f>""</f>
        <v/>
      </c>
      <c r="AH294" s="184" t="str">
        <f>IF(NOT(ISERROR(MATCH("Selvfinansieret",B284,0))),"",IF(NOT(ISERROR(MATCH(B284,{"ABER"},0))),AE294,IF(NOT(ISERROR(MATCH(B284,{"GBER"},0))),AF294,IF(NOT(ISERROR(MATCH(B284,{"FIBER"},0))),AG294,IF(NOT(ISERROR(MATCH(B284,{"Ej statsstøtte"},0))),AD294,"")))))</f>
        <v/>
      </c>
      <c r="AI294" s="83" t="s">
        <v>126</v>
      </c>
    </row>
    <row r="295" spans="1:41" ht="15">
      <c r="A295" s="98" t="s">
        <v>31</v>
      </c>
      <c r="B295" s="200">
        <f>SUM(B288+B289+B290+B291-B292-B293+B294)</f>
        <v>0</v>
      </c>
      <c r="C295" s="197">
        <f>SUM(C288+C289+C290+C291-C292-C293+C294)</f>
        <v>0</v>
      </c>
      <c r="D295" s="197"/>
      <c r="E295" s="200">
        <f>SUM(B295:C295)</f>
        <v>0</v>
      </c>
      <c r="F295" s="97"/>
      <c r="G295" s="286"/>
      <c r="H295" s="287"/>
      <c r="I295" s="287"/>
      <c r="J295" s="287"/>
      <c r="K295" s="287"/>
      <c r="L295" s="287"/>
      <c r="M295" s="287"/>
      <c r="N295" s="287"/>
      <c r="O295" s="288"/>
      <c r="P295" s="44"/>
      <c r="R295"/>
      <c r="S295"/>
      <c r="T295"/>
      <c r="U295" s="41" t="e">
        <f>((F286-((E297*F286+C298+D298)-E297)/E297))*E295</f>
        <v>#VALUE!</v>
      </c>
      <c r="V295" t="e">
        <f>H287*E295</f>
        <v>#VALUE!</v>
      </c>
      <c r="W295" s="5">
        <f>IFERROR(IF(E295=0,0,E295*H286),0)</f>
        <v>0</v>
      </c>
      <c r="X295" s="184">
        <f>IF(E295=0,0,E295*F285)</f>
        <v>0</v>
      </c>
      <c r="Y295" s="184">
        <f>IF(NOT(ISERROR(MATCH("Selvfinansieret",B291,0))),0,IF(OR(NOT(ISERROR(MATCH("Ej statsstøtte",B291,0))),NOT(ISERROR(MATCH(B291,AI301:AI303,0)))),E295,IF(AND(D298=0,C298=0),X295,IF(AND(D298&gt;0,C298=0),V295,IF(AND(D298&gt;0,C298&gt;0,V295=0),0,IF(AND(W295&lt;&gt;0,W295&lt;V295),W295,V295))))))</f>
        <v>0</v>
      </c>
      <c r="Z295" s="184"/>
      <c r="AA295" t="s">
        <v>209</v>
      </c>
      <c r="AB295"/>
      <c r="AC295"/>
      <c r="AD295" t="s">
        <v>172</v>
      </c>
      <c r="AE295" t="s">
        <v>163</v>
      </c>
      <c r="AF295" t="s">
        <v>171</v>
      </c>
      <c r="AG295" s="84" t="str">
        <f>""</f>
        <v/>
      </c>
      <c r="AH295" s="184" t="str">
        <f>IF(NOT(ISERROR(MATCH("Selvfinansieret",B284,0))),"",IF(NOT(ISERROR(MATCH(B284,{"ABER"},0))),AE295,IF(NOT(ISERROR(MATCH(B284,{"GBER"},0))),AF295,IF(NOT(ISERROR(MATCH(B284,{"FIBER"},0))),AG295,IF(NOT(ISERROR(MATCH(B284,{"Ej statsstøtte"},0))),AD295,"")))))</f>
        <v/>
      </c>
      <c r="AI295" s="83" t="s">
        <v>127</v>
      </c>
    </row>
    <row r="296" spans="1:41" ht="15.75" thickBot="1">
      <c r="A296" s="33" t="s">
        <v>1</v>
      </c>
      <c r="B296" s="198">
        <f>IFERROR(IF(E296=0,0,Y296),0)</f>
        <v>0</v>
      </c>
      <c r="C296" s="196">
        <f>IFERROR(E296-B296,0)</f>
        <v>0</v>
      </c>
      <c r="D296" s="196"/>
      <c r="E296" s="216"/>
      <c r="F296" s="96"/>
      <c r="G296" s="286"/>
      <c r="H296" s="287"/>
      <c r="I296" s="287"/>
      <c r="J296" s="287"/>
      <c r="K296" s="287"/>
      <c r="L296" s="287"/>
      <c r="M296" s="287"/>
      <c r="N296" s="287"/>
      <c r="O296" s="288"/>
      <c r="P296" s="190"/>
      <c r="R296"/>
      <c r="S296"/>
      <c r="T296"/>
      <c r="U296" s="41" t="e">
        <f>((F286-((E297*F286+C298+D298)-E297)/E297))*E296</f>
        <v>#VALUE!</v>
      </c>
      <c r="V296" t="e">
        <f>H287*E296</f>
        <v>#VALUE!</v>
      </c>
      <c r="W296" s="5">
        <f>IFERROR(IF(E296=0,0,E296*H286),0)</f>
        <v>0</v>
      </c>
      <c r="X296" s="184">
        <f>IF(E296=0,0,E296*F285)</f>
        <v>0</v>
      </c>
      <c r="Y296" s="184">
        <f>IF(NOT(ISERROR(MATCH("Selvfinansieret",B292,0))),0,IF(OR(NOT(ISERROR(MATCH("Ej statsstøtte",B292,0))),NOT(ISERROR(MATCH(B292,AI302:AI304,0)))),E296,IF(AND(D298=0,C298=0),X296,IF(AND(D298&gt;0,C298=0),V296,IF(AND(D298&gt;0,C298&gt;0,V296=0),0,IF(AND(W296&lt;&gt;0,W296&lt;V296),W296,V296))))))</f>
        <v>0</v>
      </c>
      <c r="Z296" s="184"/>
      <c r="AA296" s="40"/>
      <c r="AB296" s="41"/>
      <c r="AC296"/>
      <c r="AD296" t="s">
        <v>163</v>
      </c>
      <c r="AE296" t="s">
        <v>164</v>
      </c>
      <c r="AF296" t="s">
        <v>172</v>
      </c>
      <c r="AG296" s="84" t="str">
        <f>""</f>
        <v/>
      </c>
      <c r="AH296" s="184" t="str">
        <f>IF(NOT(ISERROR(MATCH("Selvfinansieret",B284,0))),"",IF(NOT(ISERROR(MATCH(B284,{"ABER"},0))),AE296,IF(NOT(ISERROR(MATCH(B284,{"GBER"},0))),AF296,IF(NOT(ISERROR(MATCH(B284,{"FIBER"},0))),AG296,IF(NOT(ISERROR(MATCH(B284,{"Ej statsstøtte"},0))),AD296,"")))))</f>
        <v/>
      </c>
      <c r="AI296" s="83" t="s">
        <v>128</v>
      </c>
    </row>
    <row r="297" spans="1:41" ht="15.75" thickBot="1">
      <c r="A297" s="167" t="s">
        <v>0</v>
      </c>
      <c r="B297" s="248">
        <f>IF(B295+B296&lt;=0,0,B295+B296)</f>
        <v>0</v>
      </c>
      <c r="C297" s="248">
        <f>IF(C295+C296-C298&lt;=0,0,C295+C296-C298)</f>
        <v>0</v>
      </c>
      <c r="D297" s="199"/>
      <c r="E297" s="201">
        <f>SUM(E288+E289+E290+E291-E292-E293+E294)+E296</f>
        <v>0</v>
      </c>
      <c r="F297" s="168"/>
      <c r="G297" s="289"/>
      <c r="H297" s="290"/>
      <c r="I297" s="290"/>
      <c r="J297" s="290"/>
      <c r="K297" s="290"/>
      <c r="L297" s="290"/>
      <c r="M297" s="290"/>
      <c r="N297" s="290"/>
      <c r="O297" s="291"/>
      <c r="P297" s="44"/>
      <c r="R297"/>
      <c r="S297"/>
      <c r="T297"/>
      <c r="U297" s="41" t="e">
        <f>((F286-((E297*F286+C298+D298)-E297)/E297))*E297</f>
        <v>#VALUE!</v>
      </c>
      <c r="V297" t="e">
        <f>H287*E297</f>
        <v>#VALUE!</v>
      </c>
      <c r="W297" s="5">
        <f>IFERROR(IF(E297=0,0,E297*H286),0)</f>
        <v>0</v>
      </c>
      <c r="Y297" s="184">
        <f>IF(NOT(ISERROR(MATCH("Selvfinansieret",B293,0))),0,IF(OR(NOT(ISERROR(MATCH("Ej statsstøtte",B293,0))),NOT(ISERROR(MATCH(B293,AI303:AI305,0)))),E297,IF(AND(D298=0,C298=0),X297,IF(AND(D298&gt;0,C298=0),V297,IF(AND(D298&gt;0,C298&gt;0,V297=0),0,IF(AND(W297&lt;&gt;0,W297&lt;V297),W297,V297))))))</f>
        <v>0</v>
      </c>
      <c r="Z297" s="184"/>
      <c r="AA297" s="182"/>
      <c r="AB297" s="182"/>
      <c r="AC297"/>
      <c r="AD297" t="s">
        <v>164</v>
      </c>
      <c r="AE297" s="84" t="str">
        <f>""</f>
        <v/>
      </c>
      <c r="AF297" t="s">
        <v>161</v>
      </c>
      <c r="AG297" s="84" t="str">
        <f>""</f>
        <v/>
      </c>
      <c r="AH297" s="184" t="str">
        <f>IF(NOT(ISERROR(MATCH("Selvfinansieret",B284,0))),"",IF(NOT(ISERROR(MATCH(B284,{"ABER"},0))),AE297,IF(NOT(ISERROR(MATCH(B284,{"GBER"},0))),AF297,IF(NOT(ISERROR(MATCH(B284,{"FIBER"},0))),AG297,IF(NOT(ISERROR(MATCH(B284,{"Ej statsstøtte"},0))),AD297,"")))))</f>
        <v/>
      </c>
      <c r="AI297" s="41" t="s">
        <v>185</v>
      </c>
    </row>
    <row r="298" spans="1:41" ht="15">
      <c r="A298" s="169" t="s">
        <v>151</v>
      </c>
      <c r="B298" s="247">
        <f>B297</f>
        <v>0</v>
      </c>
      <c r="C298" s="243"/>
      <c r="D298" s="243"/>
      <c r="E298" s="247">
        <f>SUM(B288+B289+B290+B291-B292-B293+B294)</f>
        <v>0</v>
      </c>
      <c r="F298" s="187"/>
      <c r="G298" s="166"/>
      <c r="H298" s="166"/>
      <c r="I298" s="166"/>
      <c r="J298" s="166"/>
      <c r="K298" s="166"/>
      <c r="L298" s="166"/>
      <c r="M298" s="166"/>
      <c r="N298" s="166"/>
      <c r="O298" s="166"/>
      <c r="P298" s="44"/>
      <c r="R298"/>
      <c r="S298"/>
      <c r="T298"/>
      <c r="U298"/>
      <c r="W298"/>
      <c r="Y298" s="184"/>
      <c r="Z298" s="184"/>
      <c r="AA298" s="78"/>
      <c r="AB298" s="183"/>
      <c r="AC298" s="41"/>
      <c r="AD298" t="s">
        <v>174</v>
      </c>
      <c r="AE298" s="5" t="str">
        <f>""</f>
        <v/>
      </c>
      <c r="AF298" s="84" t="s">
        <v>173</v>
      </c>
      <c r="AG298" s="84" t="str">
        <f>""</f>
        <v/>
      </c>
      <c r="AH298" s="184" t="str">
        <f>IF(NOT(ISERROR(MATCH("Selvfinansieret",B284,0))),"",IF(NOT(ISERROR(MATCH(B284,{"ABER"},0))),AE298,IF(NOT(ISERROR(MATCH(B284,{"GBER"},0))),AF298,IF(NOT(ISERROR(MATCH(B284,{"FIBER"},0))),AG298,IF(NOT(ISERROR(MATCH(B284,{"Ej statsstøtte"},0))),AD298,"")))))</f>
        <v/>
      </c>
      <c r="AI298" t="s">
        <v>212</v>
      </c>
      <c r="AK298" s="24"/>
      <c r="AL298" s="24"/>
      <c r="AM298" s="24"/>
      <c r="AN298" s="24"/>
      <c r="AO298" s="24"/>
    </row>
    <row r="299" spans="1:41" ht="15">
      <c r="A299" s="209"/>
      <c r="B299" s="210"/>
      <c r="C299" s="210"/>
      <c r="D299" s="210"/>
      <c r="E299" s="203"/>
      <c r="F299" s="165"/>
      <c r="G299" s="166"/>
      <c r="H299" s="166"/>
      <c r="I299" s="166"/>
      <c r="J299" s="166"/>
      <c r="K299" s="166"/>
      <c r="L299" s="166"/>
      <c r="M299" s="166"/>
      <c r="N299" s="166"/>
      <c r="O299" s="166"/>
      <c r="P299" s="44"/>
      <c r="R299"/>
      <c r="S299"/>
      <c r="T299"/>
      <c r="U299"/>
      <c r="W299"/>
      <c r="Y299" s="184"/>
      <c r="Z299" s="184"/>
      <c r="AA299" s="184"/>
      <c r="AB299" s="24"/>
      <c r="AC299" s="24"/>
      <c r="AD299" t="s">
        <v>187</v>
      </c>
      <c r="AE299" s="24" t="str">
        <f>""</f>
        <v/>
      </c>
      <c r="AF299" s="24" t="str">
        <f>""</f>
        <v/>
      </c>
      <c r="AG299" s="84" t="str">
        <f>""</f>
        <v/>
      </c>
      <c r="AH299" s="184" t="str">
        <f>IF(NOT(ISERROR(MATCH("Selvfinansieret",B284,0))),"",IF(NOT(ISERROR(MATCH(B284,{"ABER"},0))),AE299,IF(NOT(ISERROR(MATCH(B284,{"GBER"},0))),AF299,IF(NOT(ISERROR(MATCH(B284,{"FIBER"},0))),AG299,IF(NOT(ISERROR(MATCH(B284,{"Ej statsstøtte"},0))),AD299,"")))))</f>
        <v/>
      </c>
      <c r="AI299" s="24"/>
      <c r="AJ299" s="24"/>
      <c r="AK299" s="24"/>
      <c r="AL299" s="24"/>
      <c r="AM299" s="24"/>
      <c r="AN299" s="24"/>
      <c r="AO299" s="24"/>
    </row>
    <row r="300" spans="1:41" ht="15">
      <c r="A300" s="163"/>
      <c r="B300" s="164"/>
      <c r="C300" s="164"/>
      <c r="D300" s="164"/>
      <c r="E300" s="192" t="s">
        <v>183</v>
      </c>
      <c r="F300" s="193" t="str">
        <f>F285</f>
        <v/>
      </c>
      <c r="G300" s="165"/>
      <c r="H300" s="166"/>
      <c r="I300" s="166"/>
      <c r="J300" s="166"/>
      <c r="K300" s="166"/>
      <c r="L300" s="166"/>
      <c r="M300" s="166"/>
      <c r="N300" s="166"/>
      <c r="O300" s="166"/>
      <c r="P300" s="166"/>
      <c r="Q300" s="44"/>
      <c r="R300"/>
      <c r="S300"/>
      <c r="T300"/>
      <c r="U300"/>
      <c r="W300"/>
      <c r="Y300"/>
      <c r="Z300" s="184"/>
      <c r="AD300" s="24"/>
      <c r="AE300" s="24"/>
      <c r="AF300" s="24"/>
      <c r="AG300" s="24"/>
      <c r="AH300" s="24"/>
      <c r="AI300" s="24"/>
      <c r="AJ300" s="24"/>
      <c r="AK300" s="24"/>
      <c r="AL300" s="24"/>
      <c r="AM300" s="24"/>
      <c r="AN300" s="24"/>
      <c r="AO300" s="24"/>
    </row>
    <row r="301" spans="1:41" ht="30">
      <c r="A301" s="163"/>
      <c r="B301" s="164"/>
      <c r="C301" s="164"/>
      <c r="D301" s="164"/>
      <c r="E301" s="244" t="s">
        <v>215</v>
      </c>
      <c r="F301" s="193" t="str">
        <f>IFERROR(B297/E297,"")</f>
        <v/>
      </c>
      <c r="G301" s="165"/>
      <c r="H301" s="166"/>
      <c r="I301" s="166"/>
      <c r="J301" s="166"/>
      <c r="K301" s="166"/>
      <c r="L301" s="166"/>
      <c r="M301" s="166"/>
      <c r="N301" s="166"/>
      <c r="O301" s="166"/>
      <c r="P301" s="166"/>
      <c r="Q301" s="44"/>
      <c r="R301"/>
      <c r="S301"/>
      <c r="T301"/>
      <c r="U301"/>
      <c r="W301"/>
      <c r="Y301"/>
      <c r="Z301" s="184"/>
      <c r="AD301" s="24"/>
      <c r="AE301" s="24"/>
      <c r="AF301" s="24"/>
      <c r="AG301" s="24"/>
      <c r="AH301" s="24"/>
      <c r="AI301" s="24"/>
      <c r="AJ301" s="24"/>
      <c r="AK301" s="24"/>
      <c r="AL301" s="24"/>
      <c r="AM301" s="24"/>
      <c r="AN301" s="24"/>
      <c r="AO301" s="24"/>
    </row>
    <row r="302" spans="1:41" ht="15">
      <c r="A302" s="34"/>
      <c r="B302" s="35"/>
      <c r="C302" s="35"/>
      <c r="D302" s="35"/>
      <c r="E302" s="36" t="s">
        <v>69</v>
      </c>
      <c r="F302" s="99">
        <f>IF(NOT(ISERROR(MATCH("Ej statsstøtte",B284,0))),0,IFERROR(E296/E295,0))</f>
        <v>0</v>
      </c>
      <c r="G302" s="242"/>
      <c r="H302" s="4"/>
      <c r="I302" s="4"/>
      <c r="J302" s="4"/>
      <c r="K302" s="4"/>
      <c r="L302" s="4"/>
      <c r="M302" s="4"/>
      <c r="N302" s="4"/>
      <c r="O302" s="4"/>
      <c r="P302" s="4"/>
      <c r="R302"/>
      <c r="S302"/>
      <c r="T302"/>
      <c r="U302"/>
      <c r="W302"/>
      <c r="Y302"/>
    </row>
    <row r="303" spans="1:41" ht="15">
      <c r="A303" s="74" t="s">
        <v>79</v>
      </c>
      <c r="B303" s="75">
        <f>IFERROR(E297/$E$15,0)</f>
        <v>0</v>
      </c>
      <c r="C303" s="35"/>
      <c r="D303" s="35"/>
      <c r="E303" s="50" t="s">
        <v>70</v>
      </c>
      <c r="F303" s="99">
        <f>IFERROR(E296/E288,0)</f>
        <v>0</v>
      </c>
      <c r="H303" s="4"/>
      <c r="I303" s="4"/>
      <c r="J303" s="4"/>
      <c r="K303" s="4"/>
      <c r="L303" s="4"/>
      <c r="M303" s="4"/>
      <c r="N303" s="4"/>
      <c r="O303" s="4"/>
      <c r="P303" s="4"/>
      <c r="R303"/>
      <c r="S303"/>
      <c r="T303"/>
      <c r="U303"/>
      <c r="W303"/>
      <c r="Y303"/>
    </row>
    <row r="304" spans="1:41" ht="15">
      <c r="A304" s="73"/>
      <c r="B304" s="76"/>
      <c r="E304" s="50"/>
      <c r="H304" s="4"/>
      <c r="I304" s="4"/>
      <c r="J304" s="4"/>
      <c r="K304" s="4"/>
      <c r="L304" s="4"/>
      <c r="M304" s="4"/>
      <c r="N304" s="4"/>
      <c r="O304" s="4"/>
      <c r="P304" s="4"/>
      <c r="R304"/>
      <c r="S304"/>
      <c r="T304"/>
      <c r="U304"/>
      <c r="W304"/>
      <c r="Y304"/>
      <c r="AD304"/>
    </row>
    <row r="305" spans="1:41" ht="15">
      <c r="A305" s="29" t="s">
        <v>34</v>
      </c>
      <c r="B305" s="1"/>
      <c r="C305" s="206" t="s">
        <v>60</v>
      </c>
      <c r="D305" s="206"/>
      <c r="E305" s="30" t="s">
        <v>37</v>
      </c>
      <c r="F305" s="204"/>
      <c r="G305" s="184"/>
      <c r="H305" s="205"/>
      <c r="I305" s="207"/>
      <c r="J305" s="184"/>
      <c r="K305" s="184"/>
      <c r="L305" s="184"/>
      <c r="M305" s="184"/>
      <c r="R305" s="48"/>
      <c r="S305" s="79"/>
      <c r="T305" s="183"/>
      <c r="W305" s="5"/>
      <c r="X305" s="83"/>
      <c r="AA305" s="184" t="str">
        <f>IF(NOT(ISERROR(MATCH("Selvfinansieret",B306,0))),"",IF(NOT(ISERROR(MATCH(B306,{"ABER"},0))),IF(X305=0,"",X305),IF(NOT(ISERROR(MATCH(B306,{"GEBER"},0))),IF(AG320=0,"",AG320),IF(NOT(ISERROR(MATCH(B306,{"FIBER"},0))),IF(Z305=0,"",Z305),""))))</f>
        <v/>
      </c>
      <c r="AF305" s="184"/>
    </row>
    <row r="306" spans="1:41" ht="15">
      <c r="A306" s="29" t="s">
        <v>207</v>
      </c>
      <c r="B306" s="31"/>
      <c r="C306" s="206"/>
      <c r="D306" s="206"/>
      <c r="E306" s="30" t="s">
        <v>177</v>
      </c>
      <c r="F306" s="31" t="str">
        <f>IF(ISBLANK($F$19),"Projektform skal vælges ved hovedansøger",$F$19)</f>
        <v>Samarbejde</v>
      </c>
      <c r="G306" s="184"/>
      <c r="H306" s="205"/>
      <c r="I306" s="207"/>
      <c r="J306" s="184"/>
      <c r="K306" s="184"/>
      <c r="L306" s="184"/>
      <c r="M306" s="184"/>
      <c r="R306" s="48"/>
      <c r="S306" s="79"/>
      <c r="T306" s="83"/>
      <c r="W306" s="5"/>
      <c r="X306" s="83"/>
      <c r="Y306" s="84"/>
      <c r="AA306" s="184"/>
      <c r="AF306" s="184"/>
    </row>
    <row r="307" spans="1:41" ht="30">
      <c r="A307" s="30" t="s">
        <v>35</v>
      </c>
      <c r="B307" s="31"/>
      <c r="C307" s="30"/>
      <c r="D307" s="30"/>
      <c r="E307" s="217" t="s">
        <v>36</v>
      </c>
      <c r="F307" s="218" t="str">
        <f>IFERROR(IF(NOT(ISERROR(MATCH(B306,{"ABER"},0))),INDEX(ABER_Tilskudsprocent_liste[#All],MATCH(B307,ABER_Tilskudsprocent_liste[[#All],[Typer af projekter og aktiviteter/ virksomhedsstørrelse]],0),MATCH(AA309,ABER_Tilskudsprocent_liste[#Headers],0)),IF(NOT(ISERROR(MATCH(B306,{"GBER"},0))),INDEX(GEBER_Tilskudsprocent_liste[#All],MATCH(B307,GEBER_Tilskudsprocent_liste[[#All],[Typer af projekter og aktiviteter/ virksomhedsstørrelse]],0),MATCH(AA309,GEBER_Tilskudsprocent_liste[#Headers],0)),IF(NOT(ISERROR(MATCH(B306,{"FIBER"},0))),INDEX(FIBER_Tilskudsprocent_liste[#All],MATCH(B307,FIBER_Tilskudsprocent_liste[[#All],[Typer af projekter og aktiviteter/ virksomhedsstørrelse]],0),MATCH(AA309,FIBER_Tilskudsprocent_liste[#Headers],0)),""))),"")</f>
        <v/>
      </c>
      <c r="G307" s="217" t="s">
        <v>213</v>
      </c>
      <c r="H307" s="249" t="s">
        <v>218</v>
      </c>
      <c r="I307" s="250"/>
      <c r="J307" s="251" t="s">
        <v>221</v>
      </c>
      <c r="K307" s="251"/>
      <c r="L307" s="184"/>
      <c r="M307" s="184"/>
      <c r="R307" s="49"/>
      <c r="S307" s="80"/>
      <c r="T307" s="83"/>
      <c r="W307" s="5"/>
      <c r="X307" s="186"/>
      <c r="AB307" s="83"/>
      <c r="AF307" s="184"/>
    </row>
    <row r="308" spans="1:41" ht="15">
      <c r="A308" s="29"/>
      <c r="B308" s="30"/>
      <c r="C308" s="30"/>
      <c r="D308" s="30"/>
      <c r="E308" s="217"/>
      <c r="F308" s="255" t="str">
        <f>IFERROR(IF(NOT(ISERROR(MATCH(B306,{"ABER"},0))),INDEX(ABER_Tilskudsprocent_liste[#All],MATCH(B307,ABER_Tilskudsprocent_liste[[#All],[Typer af projekter og aktiviteter/ virksomhedsstørrelse]],0),MATCH(AA309,ABER_Tilskudsprocent_liste[#Headers],0)),IF(NOT(ISERROR(MATCH(B306,{"GBER"},0))),INDEX(GEBER_Tilskudsprocent_liste[#All],MATCH(B307,GEBER_Tilskudsprocent_liste[[#All],[Typer af projekter og aktiviteter/ virksomhedsstørrelse]],0),MATCH(AA309,GEBER_Tilskudsprocent_liste[#Headers],0)),IF(NOT(ISERROR(MATCH(B306,{"FIBER"},0))),INDEX(FIBER_Tilskudsprocent_liste[#All],MATCH(B307,FIBER_Tilskudsprocent_liste[[#All],[Typer af projekter og aktiviteter/ virksomhedsstørrelse]],0),MATCH(AA309,FIBER_Tilskudsprocent_liste[#Headers],0)),""))),"")</f>
        <v/>
      </c>
      <c r="G308" s="252"/>
      <c r="H308" s="251" t="str">
        <f>IFERROR(IF(E319*(1-F308)-C320&lt;0,F308-((E319*F308+C320)-E319)/E319,""),"")</f>
        <v/>
      </c>
      <c r="I308" s="251" t="str">
        <f>IFERROR(IF(D320&lt;&gt;0,IF(D320=E319,0,IF(C320&gt;0,(F308-D320/E319)-H308,"HA")),IF(E319*(1-F308)-C320&lt;0,((F308-((E319*F308+C320+D320)-E319)/E319)),"")),"")</f>
        <v/>
      </c>
      <c r="J308" s="253" t="e">
        <f>I308-H309</f>
        <v>#VALUE!</v>
      </c>
      <c r="K308" s="251"/>
      <c r="L308" s="184"/>
      <c r="M308" s="184"/>
      <c r="R308" s="49"/>
      <c r="S308" s="80"/>
      <c r="T308" s="83"/>
      <c r="U308" s="41" t="s">
        <v>220</v>
      </c>
      <c r="V308" t="s">
        <v>219</v>
      </c>
      <c r="W308" s="184" t="s">
        <v>217</v>
      </c>
      <c r="X308" s="184" t="s">
        <v>216</v>
      </c>
      <c r="Y308" s="184" t="s">
        <v>182</v>
      </c>
      <c r="AA308" s="42" t="s">
        <v>179</v>
      </c>
      <c r="AB308" s="46" t="s">
        <v>177</v>
      </c>
      <c r="AC308"/>
    </row>
    <row r="309" spans="1:41" ht="15.75" thickBot="1">
      <c r="A309" s="37"/>
      <c r="B309" s="27" t="s">
        <v>85</v>
      </c>
      <c r="C309" s="27" t="s">
        <v>208</v>
      </c>
      <c r="D309" s="27" t="s">
        <v>214</v>
      </c>
      <c r="E309" s="27" t="s">
        <v>0</v>
      </c>
      <c r="F309" s="28" t="s">
        <v>13</v>
      </c>
      <c r="G309" s="208"/>
      <c r="H309" s="254" t="e">
        <f>(F308-D320/E319)</f>
        <v>#VALUE!</v>
      </c>
      <c r="I309" s="252"/>
      <c r="J309" s="208"/>
      <c r="K309" s="252"/>
      <c r="L309" s="208"/>
      <c r="M309" s="208"/>
      <c r="N309" s="4"/>
      <c r="O309" s="4"/>
      <c r="P309" s="189"/>
      <c r="Q309" s="42"/>
      <c r="R309" s="81"/>
      <c r="S309" s="41"/>
      <c r="T309" s="41"/>
      <c r="U309"/>
      <c r="V309" s="5"/>
      <c r="W309" s="184"/>
      <c r="X309" s="184"/>
      <c r="Z309" s="83"/>
      <c r="AA309" s="40" t="str">
        <f>CONCATENATE(F305," - ",AB309)</f>
        <v xml:space="preserve"> - Samarbejde</v>
      </c>
      <c r="AB309" t="str">
        <f>F306</f>
        <v>Samarbejde</v>
      </c>
      <c r="AC309"/>
    </row>
    <row r="310" spans="1:41" ht="15">
      <c r="A310" s="5" t="s">
        <v>82</v>
      </c>
      <c r="B310" s="196">
        <f>IFERROR(IF(E310=0,0,Y310),0)</f>
        <v>0</v>
      </c>
      <c r="C310" s="196">
        <f t="shared" ref="C310:C316" si="28">IFERROR(E310-B310,0)</f>
        <v>0</v>
      </c>
      <c r="D310" s="196"/>
      <c r="E310" s="215"/>
      <c r="F310" s="32"/>
      <c r="G310" s="283"/>
      <c r="H310" s="284"/>
      <c r="I310" s="284"/>
      <c r="J310" s="284"/>
      <c r="K310" s="284"/>
      <c r="L310" s="284"/>
      <c r="M310" s="284"/>
      <c r="N310" s="284"/>
      <c r="O310" s="285"/>
      <c r="P310" s="190"/>
      <c r="Q310" s="45"/>
      <c r="R310" s="78"/>
      <c r="S310" s="41"/>
      <c r="T310" s="41"/>
      <c r="U310" s="41" t="e">
        <f>((F308-((E319*F308+C320)-E319)/E319))*E310</f>
        <v>#VALUE!</v>
      </c>
      <c r="V310" t="e">
        <f>H309*E310</f>
        <v>#VALUE!</v>
      </c>
      <c r="W310" s="5">
        <f>IFERROR(IF(E310=0,0,E310*H308),0)</f>
        <v>0</v>
      </c>
      <c r="X310" s="184">
        <f>IF(E310=0,0,E310*F307)</f>
        <v>0</v>
      </c>
      <c r="Y310" s="184">
        <f>IF(NOT(ISERROR(MATCH("Selvfinansieret",B306,0))),0,IF(OR(NOT(ISERROR(MATCH("Ej statsstøtte",B306,0))),NOT(ISERROR(MATCH(B306,AI316:AI318,0)))),E310,IF(AND(D320=0,C320=0),X310,IF(AND(D320&gt;0,C320=0),V310,IF(AND(D320&gt;0,C320&gt;0,V310=0),0,IF(AND(W310&lt;&gt;0,W310&lt;V310),W310,V310))))))</f>
        <v>0</v>
      </c>
      <c r="AA310" s="40"/>
      <c r="AB310" s="41"/>
      <c r="AC310"/>
      <c r="AE310" s="292" t="s">
        <v>178</v>
      </c>
      <c r="AF310" s="292"/>
      <c r="AG310" s="292"/>
    </row>
    <row r="311" spans="1:41" ht="15">
      <c r="A311" s="5" t="s">
        <v>3</v>
      </c>
      <c r="B311" s="196">
        <f t="shared" ref="B311:B316" si="29">IFERROR(IF(E311=0,0,Y311),0)</f>
        <v>0</v>
      </c>
      <c r="C311" s="196">
        <f t="shared" si="28"/>
        <v>0</v>
      </c>
      <c r="D311" s="196"/>
      <c r="E311" s="215"/>
      <c r="F311" s="95"/>
      <c r="G311" s="286"/>
      <c r="H311" s="287"/>
      <c r="I311" s="287"/>
      <c r="J311" s="287"/>
      <c r="K311" s="287"/>
      <c r="L311" s="287"/>
      <c r="M311" s="287"/>
      <c r="N311" s="287"/>
      <c r="O311" s="288"/>
      <c r="P311" s="190"/>
      <c r="Q311" s="78"/>
      <c r="R311" s="82"/>
      <c r="S311" s="43"/>
      <c r="T311" s="41"/>
      <c r="U311" s="41" t="e">
        <f>((F308-((E319*F308+C320+D320)-E319)/E319))*E311</f>
        <v>#VALUE!</v>
      </c>
      <c r="V311" t="e">
        <f>H309*E311</f>
        <v>#VALUE!</v>
      </c>
      <c r="W311" s="5">
        <f>IFERROR(IF(E311=0,0,E311*H308),0)</f>
        <v>0</v>
      </c>
      <c r="X311" s="184">
        <f>IF(E311=0,0,E311*F307)</f>
        <v>0</v>
      </c>
      <c r="Y311" s="184">
        <f>IF(NOT(ISERROR(MATCH("Selvfinansieret",B307,0))),0,IF(OR(NOT(ISERROR(MATCH("Ej statsstøtte",B307,0))),NOT(ISERROR(MATCH(B307,AI317:AI319,0)))),E311,IF(AND(D320=0,C320=0),X311,IF(AND(D320&gt;0,C320=0),V311,IF(AND(D320&gt;0,C320&gt;0,V311=0),0,IF(AND(W311&lt;&gt;0,W311&lt;V311),W311,V311))))))</f>
        <v>0</v>
      </c>
      <c r="AA311" s="40"/>
      <c r="AB311" s="41"/>
      <c r="AC311"/>
    </row>
    <row r="312" spans="1:41" ht="15">
      <c r="A312" s="5" t="s">
        <v>84</v>
      </c>
      <c r="B312" s="196">
        <f t="shared" si="29"/>
        <v>0</v>
      </c>
      <c r="C312" s="196">
        <f t="shared" si="28"/>
        <v>0</v>
      </c>
      <c r="D312" s="196"/>
      <c r="E312" s="215"/>
      <c r="F312" s="95"/>
      <c r="G312" s="286"/>
      <c r="H312" s="287"/>
      <c r="I312" s="287"/>
      <c r="J312" s="287"/>
      <c r="K312" s="287"/>
      <c r="L312" s="287"/>
      <c r="M312" s="287"/>
      <c r="N312" s="287"/>
      <c r="O312" s="288"/>
      <c r="P312" s="190"/>
      <c r="Q312" s="78"/>
      <c r="R312" s="82"/>
      <c r="S312" s="43"/>
      <c r="T312" s="41"/>
      <c r="U312" s="41" t="e">
        <f>((F308-((E319*F308+C320+D320)-E319)/E319))*E312</f>
        <v>#VALUE!</v>
      </c>
      <c r="V312" t="e">
        <f>H309*E312</f>
        <v>#VALUE!</v>
      </c>
      <c r="W312" s="5">
        <f>IFERROR(IF(E312=0,0,E312*H308),0)</f>
        <v>0</v>
      </c>
      <c r="X312" s="184">
        <f>IF(E312=0,0,E312*F307)</f>
        <v>0</v>
      </c>
      <c r="Y312" s="184">
        <f>IF(NOT(ISERROR(MATCH("Selvfinansieret",B308,0))),0,IF(OR(NOT(ISERROR(MATCH("Ej statsstøtte",B308,0))),NOT(ISERROR(MATCH(B308,AI318:AI320,0)))),E312,IF(AND(D320=0,C320=0),X312,IF(AND(D320&gt;0,C320=0),V312,IF(AND(D320&gt;0,C320&gt;0,V312=0),0,IF(AND(W312&lt;&gt;0,W312&lt;V312),W312,V312))))))</f>
        <v>0</v>
      </c>
      <c r="AA312" s="40"/>
      <c r="AB312" s="41"/>
      <c r="AC312"/>
      <c r="AD312" s="50" t="s">
        <v>210</v>
      </c>
      <c r="AE312" s="50" t="s">
        <v>165</v>
      </c>
      <c r="AF312" s="50" t="s">
        <v>186</v>
      </c>
      <c r="AG312" s="50" t="s">
        <v>166</v>
      </c>
      <c r="AH312" s="50" t="s">
        <v>184</v>
      </c>
      <c r="AI312" s="50" t="s">
        <v>188</v>
      </c>
      <c r="AJ312" s="50" t="s">
        <v>211</v>
      </c>
    </row>
    <row r="313" spans="1:41" ht="15">
      <c r="A313" s="5" t="s">
        <v>46</v>
      </c>
      <c r="B313" s="196">
        <f t="shared" si="29"/>
        <v>0</v>
      </c>
      <c r="C313" s="196">
        <f t="shared" si="28"/>
        <v>0</v>
      </c>
      <c r="D313" s="196"/>
      <c r="E313" s="215"/>
      <c r="F313" s="95"/>
      <c r="G313" s="286"/>
      <c r="H313" s="287"/>
      <c r="I313" s="287"/>
      <c r="J313" s="287"/>
      <c r="K313" s="287"/>
      <c r="L313" s="287"/>
      <c r="M313" s="287"/>
      <c r="N313" s="287"/>
      <c r="O313" s="288"/>
      <c r="P313" s="191"/>
      <c r="Q313" s="78"/>
      <c r="R313" s="82"/>
      <c r="S313" s="43"/>
      <c r="T313" s="41"/>
      <c r="U313" s="41" t="e">
        <f>((F308-((E319*F308+C320+D320)-E319)/E319))*E313</f>
        <v>#VALUE!</v>
      </c>
      <c r="V313" t="e">
        <f>H309*E313</f>
        <v>#VALUE!</v>
      </c>
      <c r="W313" s="5">
        <f>IFERROR(IF(E313=0,0,E313*H308),0)</f>
        <v>0</v>
      </c>
      <c r="X313" s="184">
        <f>IF(E313=0,0,E313*F307)</f>
        <v>0</v>
      </c>
      <c r="Y313" s="184">
        <f>IF(NOT(ISERROR(MATCH("Selvfinansieret",B309,0))),0,IF(OR(NOT(ISERROR(MATCH("Ej statsstøtte",B309,0))),NOT(ISERROR(MATCH(B309,AI319:AI321,0)))),E313,IF(AND(D320=0,C320=0),X313,IF(AND(D320&gt;0,C320=0),V313,IF(AND(D320&gt;0,C320&gt;0,V313=0),0,IF(AND(W313&lt;&gt;0,W313&lt;V313),W313,V313))))))</f>
        <v>0</v>
      </c>
      <c r="AA313" t="s">
        <v>180</v>
      </c>
      <c r="AB313" t="s">
        <v>175</v>
      </c>
      <c r="AC313"/>
      <c r="AD313" t="s">
        <v>159</v>
      </c>
      <c r="AE313" t="s">
        <v>159</v>
      </c>
      <c r="AF313" t="s">
        <v>167</v>
      </c>
      <c r="AG313" s="181" t="s">
        <v>174</v>
      </c>
      <c r="AH313" s="184" t="str">
        <f>IF(NOT(ISERROR(MATCH("Selvfinansieret",B306,0))),"",IF(NOT(ISERROR(MATCH(B306,{"ABER"},0))),AE313,IF(NOT(ISERROR(MATCH(B306,{"GBER"},0))),AF313,IF(NOT(ISERROR(MATCH(B306,{"FIBER"},0))),AG313,IF(NOT(ISERROR(MATCH(B306,{"Ej statsstøtte"},0))),AD313,"")))))</f>
        <v/>
      </c>
      <c r="AI313" s="182" t="s">
        <v>165</v>
      </c>
    </row>
    <row r="314" spans="1:41" ht="15">
      <c r="A314" s="5" t="s">
        <v>2</v>
      </c>
      <c r="B314" s="196">
        <f t="shared" si="29"/>
        <v>0</v>
      </c>
      <c r="C314" s="196">
        <f t="shared" si="28"/>
        <v>0</v>
      </c>
      <c r="D314" s="196"/>
      <c r="E314" s="215"/>
      <c r="F314" s="95"/>
      <c r="G314" s="286"/>
      <c r="H314" s="287"/>
      <c r="I314" s="287"/>
      <c r="J314" s="287"/>
      <c r="K314" s="287"/>
      <c r="L314" s="287"/>
      <c r="M314" s="287"/>
      <c r="N314" s="287"/>
      <c r="O314" s="288"/>
      <c r="P314" s="191"/>
      <c r="Q314" s="78"/>
      <c r="R314" s="82"/>
      <c r="S314" s="43"/>
      <c r="T314" s="41"/>
      <c r="U314" s="41" t="e">
        <f>((F308-((E319*F308+C320+D320)-E319)/E319))*E314</f>
        <v>#VALUE!</v>
      </c>
      <c r="V314" t="e">
        <f>H309*E314</f>
        <v>#VALUE!</v>
      </c>
      <c r="W314" s="5">
        <f>IFERROR(IF(E314=0,0,E314*H308),0)</f>
        <v>0</v>
      </c>
      <c r="X314" s="184">
        <f>IF(E314=0,0,E314*F307)</f>
        <v>0</v>
      </c>
      <c r="Y314" s="184">
        <f>IF(NOT(ISERROR(MATCH("Selvfinansieret",B310,0))),0,IF(OR(NOT(ISERROR(MATCH("Ej statsstøtte",B310,0))),NOT(ISERROR(MATCH(B310,AI320:AI322,0)))),E314,IF(AND(D320=0,C320=0),X314,IF(AND(D320&gt;0,C320=0),V314,IF(AND(D320&gt;0,C320&gt;0,V314=0),0,IF(AND(W314&lt;&gt;0,W314&lt;V314),W314,V314))))))</f>
        <v>0</v>
      </c>
      <c r="AA314" t="s">
        <v>68</v>
      </c>
      <c r="AB314" t="s">
        <v>176</v>
      </c>
      <c r="AC314"/>
      <c r="AD314" t="s">
        <v>160</v>
      </c>
      <c r="AE314" t="s">
        <v>160</v>
      </c>
      <c r="AF314" t="s">
        <v>168</v>
      </c>
      <c r="AG314" s="181" t="s">
        <v>161</v>
      </c>
      <c r="AH314" s="184" t="str">
        <f>IF(NOT(ISERROR(MATCH("Selvfinansieret",B306,0))),"",IF(NOT(ISERROR(MATCH(B306,{"ABER"},0))),AE314,IF(NOT(ISERROR(MATCH(B306,{"GBER"},0))),AF314,IF(NOT(ISERROR(MATCH(B306,{"FIBER"},0))),AG314,IF(NOT(ISERROR(MATCH(B306,{"Ej statsstøtte"},0))),AD314,"")))))</f>
        <v/>
      </c>
      <c r="AI314" s="183" t="s">
        <v>186</v>
      </c>
    </row>
    <row r="315" spans="1:41" ht="45">
      <c r="A315" s="5" t="s">
        <v>14</v>
      </c>
      <c r="B315" s="196">
        <f t="shared" si="29"/>
        <v>0</v>
      </c>
      <c r="C315" s="196">
        <f t="shared" si="28"/>
        <v>0</v>
      </c>
      <c r="D315" s="196"/>
      <c r="E315" s="215"/>
      <c r="F315" s="95"/>
      <c r="G315" s="286"/>
      <c r="H315" s="287"/>
      <c r="I315" s="287"/>
      <c r="J315" s="287"/>
      <c r="K315" s="287"/>
      <c r="L315" s="287"/>
      <c r="M315" s="287"/>
      <c r="N315" s="287"/>
      <c r="O315" s="288"/>
      <c r="P315" s="190"/>
      <c r="Q315" s="78"/>
      <c r="R315" s="82"/>
      <c r="S315" s="43"/>
      <c r="T315" s="41"/>
      <c r="U315" s="41" t="e">
        <f>((F308-((E319*F308+C320+D320)-E319)/E319))*E315</f>
        <v>#VALUE!</v>
      </c>
      <c r="V315" t="e">
        <f>H309*E315</f>
        <v>#VALUE!</v>
      </c>
      <c r="W315" s="5">
        <f>IFERROR(IF(E315=0,0,E315*H308),0)</f>
        <v>0</v>
      </c>
      <c r="X315" s="184">
        <f>IF(E315=0,0,E315*F307)</f>
        <v>0</v>
      </c>
      <c r="Y315" s="184">
        <f>IF(NOT(ISERROR(MATCH("Selvfinansieret",B311,0))),0,IF(OR(NOT(ISERROR(MATCH("Ej statsstøtte",B311,0))),NOT(ISERROR(MATCH(B311,AI321:AI323,0)))),E315,IF(AND(D320=0,C320=0),X315,IF(AND(D320&gt;0,C320=0),V315,IF(AND(D320&gt;0,C320&gt;0,V315=0),0,IF(AND(W315&lt;&gt;0,W315&lt;V315),W315,V315))))))</f>
        <v>0</v>
      </c>
      <c r="Z315" s="184"/>
      <c r="AA315" t="s">
        <v>181</v>
      </c>
      <c r="AB315"/>
      <c r="AC315"/>
      <c r="AD315" t="s">
        <v>161</v>
      </c>
      <c r="AE315" t="s">
        <v>161</v>
      </c>
      <c r="AF315" t="s">
        <v>169</v>
      </c>
      <c r="AG315" s="241" t="s">
        <v>187</v>
      </c>
      <c r="AH315" s="184" t="str">
        <f>IF(NOT(ISERROR(MATCH("Selvfinansieret",B306,0))),"",IF(NOT(ISERROR(MATCH(B306,{"ABER"},0))),AE315,IF(NOT(ISERROR(MATCH(B306,{"GBER"},0))),AF315,IF(NOT(ISERROR(MATCH(B306,{"FIBER"},0))),AG315,IF(NOT(ISERROR(MATCH(B306,{"Ej statsstøtte"},0))),AD315,"")))))</f>
        <v/>
      </c>
      <c r="AI315" s="183" t="s">
        <v>166</v>
      </c>
    </row>
    <row r="316" spans="1:41" ht="15.75" thickBot="1">
      <c r="A316" s="26" t="s">
        <v>83</v>
      </c>
      <c r="B316" s="196">
        <f t="shared" si="29"/>
        <v>0</v>
      </c>
      <c r="C316" s="196">
        <f t="shared" si="28"/>
        <v>0</v>
      </c>
      <c r="D316" s="196"/>
      <c r="E316" s="216"/>
      <c r="F316" s="95"/>
      <c r="G316" s="287"/>
      <c r="H316" s="287"/>
      <c r="I316" s="287"/>
      <c r="J316" s="287"/>
      <c r="K316" s="287"/>
      <c r="L316" s="287"/>
      <c r="M316" s="287"/>
      <c r="N316" s="287"/>
      <c r="O316" s="288"/>
      <c r="P316" s="190"/>
      <c r="Q316" s="78"/>
      <c r="R316" s="82"/>
      <c r="S316" s="43"/>
      <c r="T316" s="41"/>
      <c r="U316" s="41" t="e">
        <f>((F308-((E319*F308+C320+D320)-E319)/E319))*E316</f>
        <v>#VALUE!</v>
      </c>
      <c r="V316" t="e">
        <f>H309*E316</f>
        <v>#VALUE!</v>
      </c>
      <c r="W316" s="5">
        <f>IFERROR(IF(E316=0,0,E316*H308),0)</f>
        <v>0</v>
      </c>
      <c r="X316" s="184">
        <f>IF(E316=0,0,E316*F307)</f>
        <v>0</v>
      </c>
      <c r="Y316" s="184">
        <f>IF(NOT(ISERROR(MATCH("Selvfinansieret",B312,0))),0,IF(OR(NOT(ISERROR(MATCH("Ej statsstøtte",B312,0))),NOT(ISERROR(MATCH(B312,AI322:AI324,0)))),E316,IF(AND(D320=0,C320=0),X316,IF(AND(D320&gt;0,C320=0),V316,IF(AND(D320&gt;0,C320&gt;0,V316=0),0,IF(AND(W316&lt;&gt;0,W316&lt;V316),W316,V316))))))</f>
        <v>0</v>
      </c>
      <c r="Z316" s="184"/>
      <c r="AA316" t="s">
        <v>87</v>
      </c>
      <c r="AB316"/>
      <c r="AC316"/>
      <c r="AD316" t="s">
        <v>162</v>
      </c>
      <c r="AE316" t="s">
        <v>162</v>
      </c>
      <c r="AF316" t="s">
        <v>170</v>
      </c>
      <c r="AG316" s="84" t="str">
        <f>""</f>
        <v/>
      </c>
      <c r="AH316" s="184" t="str">
        <f>IF(NOT(ISERROR(MATCH("Selvfinansieret",B306,0))),"",IF(NOT(ISERROR(MATCH(B306,{"ABER"},0))),AE316,IF(NOT(ISERROR(MATCH(B306,{"GBER"},0))),AF316,IF(NOT(ISERROR(MATCH(B306,{"FIBER"},0))),AG316,IF(NOT(ISERROR(MATCH(B306,{"Ej statsstøtte"},0))),AD316,"")))))</f>
        <v/>
      </c>
      <c r="AI316" s="83" t="s">
        <v>126</v>
      </c>
    </row>
    <row r="317" spans="1:41" ht="15">
      <c r="A317" s="98" t="s">
        <v>31</v>
      </c>
      <c r="B317" s="200">
        <f>SUM(B310+B311+B312+B313-B314-B315+B316)</f>
        <v>0</v>
      </c>
      <c r="C317" s="197">
        <f>SUM(C310+C311+C312+C313-C314-C315+C316)</f>
        <v>0</v>
      </c>
      <c r="D317" s="197"/>
      <c r="E317" s="200">
        <f>SUM(B317:C317)</f>
        <v>0</v>
      </c>
      <c r="F317" s="97"/>
      <c r="G317" s="286"/>
      <c r="H317" s="287"/>
      <c r="I317" s="287"/>
      <c r="J317" s="287"/>
      <c r="K317" s="287"/>
      <c r="L317" s="287"/>
      <c r="M317" s="287"/>
      <c r="N317" s="287"/>
      <c r="O317" s="288"/>
      <c r="P317" s="44"/>
      <c r="R317"/>
      <c r="S317"/>
      <c r="T317"/>
      <c r="U317" s="41" t="e">
        <f>((F308-((E319*F308+C320+D320)-E319)/E319))*E317</f>
        <v>#VALUE!</v>
      </c>
      <c r="V317" t="e">
        <f>H309*E317</f>
        <v>#VALUE!</v>
      </c>
      <c r="W317" s="5">
        <f>IFERROR(IF(E317=0,0,E317*H308),0)</f>
        <v>0</v>
      </c>
      <c r="X317" s="184">
        <f>IF(E317=0,0,E317*F307)</f>
        <v>0</v>
      </c>
      <c r="Y317" s="184">
        <f>IF(NOT(ISERROR(MATCH("Selvfinansieret",B313,0))),0,IF(OR(NOT(ISERROR(MATCH("Ej statsstøtte",B313,0))),NOT(ISERROR(MATCH(B313,AI323:AI325,0)))),E317,IF(AND(D320=0,C320=0),X317,IF(AND(D320&gt;0,C320=0),V317,IF(AND(D320&gt;0,C320&gt;0,V317=0),0,IF(AND(W317&lt;&gt;0,W317&lt;V317),W317,V317))))))</f>
        <v>0</v>
      </c>
      <c r="Z317" s="184"/>
      <c r="AA317" t="s">
        <v>209</v>
      </c>
      <c r="AB317"/>
      <c r="AC317"/>
      <c r="AD317" t="s">
        <v>172</v>
      </c>
      <c r="AE317" t="s">
        <v>163</v>
      </c>
      <c r="AF317" t="s">
        <v>171</v>
      </c>
      <c r="AG317" s="84" t="str">
        <f>""</f>
        <v/>
      </c>
      <c r="AH317" s="184" t="str">
        <f>IF(NOT(ISERROR(MATCH("Selvfinansieret",B306,0))),"",IF(NOT(ISERROR(MATCH(B306,{"ABER"},0))),AE317,IF(NOT(ISERROR(MATCH(B306,{"GBER"},0))),AF317,IF(NOT(ISERROR(MATCH(B306,{"FIBER"},0))),AG317,IF(NOT(ISERROR(MATCH(B306,{"Ej statsstøtte"},0))),AD317,"")))))</f>
        <v/>
      </c>
      <c r="AI317" s="83" t="s">
        <v>127</v>
      </c>
    </row>
    <row r="318" spans="1:41" ht="15.75" thickBot="1">
      <c r="A318" s="33" t="s">
        <v>1</v>
      </c>
      <c r="B318" s="198">
        <f>IFERROR(IF(E318=0,0,Y318),0)</f>
        <v>0</v>
      </c>
      <c r="C318" s="196">
        <f>IFERROR(E318-B318,0)</f>
        <v>0</v>
      </c>
      <c r="D318" s="196"/>
      <c r="E318" s="216"/>
      <c r="F318" s="96"/>
      <c r="G318" s="286"/>
      <c r="H318" s="287"/>
      <c r="I318" s="287"/>
      <c r="J318" s="287"/>
      <c r="K318" s="287"/>
      <c r="L318" s="287"/>
      <c r="M318" s="287"/>
      <c r="N318" s="287"/>
      <c r="O318" s="288"/>
      <c r="P318" s="190"/>
      <c r="R318"/>
      <c r="S318"/>
      <c r="T318"/>
      <c r="U318" s="41" t="e">
        <f>((F308-((E319*F308+C320+D320)-E319)/E319))*E318</f>
        <v>#VALUE!</v>
      </c>
      <c r="V318" t="e">
        <f>H309*E318</f>
        <v>#VALUE!</v>
      </c>
      <c r="W318" s="5">
        <f>IFERROR(IF(E318=0,0,E318*H308),0)</f>
        <v>0</v>
      </c>
      <c r="X318" s="184">
        <f>IF(E318=0,0,E318*F307)</f>
        <v>0</v>
      </c>
      <c r="Y318" s="184">
        <f>IF(NOT(ISERROR(MATCH("Selvfinansieret",B314,0))),0,IF(OR(NOT(ISERROR(MATCH("Ej statsstøtte",B314,0))),NOT(ISERROR(MATCH(B314,AI324:AI326,0)))),E318,IF(AND(D320=0,C320=0),X318,IF(AND(D320&gt;0,C320=0),V318,IF(AND(D320&gt;0,C320&gt;0,V318=0),0,IF(AND(W318&lt;&gt;0,W318&lt;V318),W318,V318))))))</f>
        <v>0</v>
      </c>
      <c r="Z318" s="184"/>
      <c r="AA318" s="40"/>
      <c r="AB318" s="41"/>
      <c r="AC318"/>
      <c r="AD318" t="s">
        <v>163</v>
      </c>
      <c r="AE318" t="s">
        <v>164</v>
      </c>
      <c r="AF318" t="s">
        <v>172</v>
      </c>
      <c r="AG318" s="84" t="str">
        <f>""</f>
        <v/>
      </c>
      <c r="AH318" s="184" t="str">
        <f>IF(NOT(ISERROR(MATCH("Selvfinansieret",B306,0))),"",IF(NOT(ISERROR(MATCH(B306,{"ABER"},0))),AE318,IF(NOT(ISERROR(MATCH(B306,{"GBER"},0))),AF318,IF(NOT(ISERROR(MATCH(B306,{"FIBER"},0))),AG318,IF(NOT(ISERROR(MATCH(B306,{"Ej statsstøtte"},0))),AD318,"")))))</f>
        <v/>
      </c>
      <c r="AI318" s="83" t="s">
        <v>128</v>
      </c>
    </row>
    <row r="319" spans="1:41" ht="15.75" thickBot="1">
      <c r="A319" s="167" t="s">
        <v>0</v>
      </c>
      <c r="B319" s="248">
        <f>IF(B317+B318&lt;=0,0,B317+B318)</f>
        <v>0</v>
      </c>
      <c r="C319" s="248">
        <f>IF(C317+C318-C320&lt;=0,0,C317+C318-C320)</f>
        <v>0</v>
      </c>
      <c r="D319" s="199"/>
      <c r="E319" s="201">
        <f>SUM(E310+E311+E312+E313-E314-E315+E316)+E318</f>
        <v>0</v>
      </c>
      <c r="F319" s="168"/>
      <c r="G319" s="289"/>
      <c r="H319" s="290"/>
      <c r="I319" s="290"/>
      <c r="J319" s="290"/>
      <c r="K319" s="290"/>
      <c r="L319" s="290"/>
      <c r="M319" s="290"/>
      <c r="N319" s="290"/>
      <c r="O319" s="291"/>
      <c r="P319" s="44"/>
      <c r="R319"/>
      <c r="S319"/>
      <c r="T319"/>
      <c r="U319" s="41" t="e">
        <f>((F308-((E319*F308+C320+D320)-E319)/E319))*E319</f>
        <v>#VALUE!</v>
      </c>
      <c r="V319" t="e">
        <f>H309*E319</f>
        <v>#VALUE!</v>
      </c>
      <c r="W319" s="5">
        <f>IFERROR(IF(E319=0,0,E319*H308),0)</f>
        <v>0</v>
      </c>
      <c r="Y319" s="184">
        <f>IF(NOT(ISERROR(MATCH("Selvfinansieret",B315,0))),0,IF(OR(NOT(ISERROR(MATCH("Ej statsstøtte",B315,0))),NOT(ISERROR(MATCH(B315,AI325:AI327,0)))),E319,IF(AND(D320=0,C320=0),X319,IF(AND(D320&gt;0,C320=0),V319,IF(AND(D320&gt;0,C320&gt;0,V319=0),0,IF(AND(W319&lt;&gt;0,W319&lt;V319),W319,V319))))))</f>
        <v>0</v>
      </c>
      <c r="Z319" s="184"/>
      <c r="AA319" s="182"/>
      <c r="AB319" s="182"/>
      <c r="AC319"/>
      <c r="AD319" t="s">
        <v>164</v>
      </c>
      <c r="AE319" s="84" t="str">
        <f>""</f>
        <v/>
      </c>
      <c r="AF319" t="s">
        <v>161</v>
      </c>
      <c r="AG319" s="84" t="str">
        <f>""</f>
        <v/>
      </c>
      <c r="AH319" s="184" t="str">
        <f>IF(NOT(ISERROR(MATCH("Selvfinansieret",B306,0))),"",IF(NOT(ISERROR(MATCH(B306,{"ABER"},0))),AE319,IF(NOT(ISERROR(MATCH(B306,{"GBER"},0))),AF319,IF(NOT(ISERROR(MATCH(B306,{"FIBER"},0))),AG319,IF(NOT(ISERROR(MATCH(B306,{"Ej statsstøtte"},0))),AD319,"")))))</f>
        <v/>
      </c>
      <c r="AI319" s="41" t="s">
        <v>185</v>
      </c>
    </row>
    <row r="320" spans="1:41" ht="15">
      <c r="A320" s="169" t="s">
        <v>151</v>
      </c>
      <c r="B320" s="247">
        <f>B319</f>
        <v>0</v>
      </c>
      <c r="C320" s="243"/>
      <c r="D320" s="243"/>
      <c r="E320" s="247">
        <f>SUM(B310+B311+B312+B313-B314-B315+B316)</f>
        <v>0</v>
      </c>
      <c r="F320" s="187"/>
      <c r="G320" s="166"/>
      <c r="H320" s="166"/>
      <c r="I320" s="166"/>
      <c r="J320" s="166"/>
      <c r="K320" s="166"/>
      <c r="L320" s="166"/>
      <c r="M320" s="166"/>
      <c r="N320" s="166"/>
      <c r="O320" s="166"/>
      <c r="P320" s="44"/>
      <c r="R320"/>
      <c r="S320"/>
      <c r="T320"/>
      <c r="U320"/>
      <c r="W320"/>
      <c r="Y320" s="184"/>
      <c r="Z320" s="184"/>
      <c r="AA320" s="78"/>
      <c r="AB320" s="183"/>
      <c r="AC320" s="41"/>
      <c r="AD320" t="s">
        <v>174</v>
      </c>
      <c r="AE320" s="5" t="str">
        <f>""</f>
        <v/>
      </c>
      <c r="AF320" s="84" t="s">
        <v>173</v>
      </c>
      <c r="AG320" s="84" t="str">
        <f>""</f>
        <v/>
      </c>
      <c r="AH320" s="184" t="str">
        <f>IF(NOT(ISERROR(MATCH("Selvfinansieret",B306,0))),"",IF(NOT(ISERROR(MATCH(B306,{"ABER"},0))),AE320,IF(NOT(ISERROR(MATCH(B306,{"GBER"},0))),AF320,IF(NOT(ISERROR(MATCH(B306,{"FIBER"},0))),AG320,IF(NOT(ISERROR(MATCH(B306,{"Ej statsstøtte"},0))),AD320,"")))))</f>
        <v/>
      </c>
      <c r="AI320" t="s">
        <v>212</v>
      </c>
      <c r="AK320" s="24"/>
      <c r="AL320" s="24"/>
      <c r="AM320" s="24"/>
      <c r="AN320" s="24"/>
      <c r="AO320" s="24"/>
    </row>
    <row r="321" spans="1:41" ht="15">
      <c r="A321" s="209"/>
      <c r="B321" s="210"/>
      <c r="C321" s="210"/>
      <c r="D321" s="210"/>
      <c r="E321" s="203"/>
      <c r="F321" s="165"/>
      <c r="G321" s="166"/>
      <c r="H321" s="166"/>
      <c r="I321" s="166"/>
      <c r="J321" s="166"/>
      <c r="K321" s="166"/>
      <c r="L321" s="166"/>
      <c r="M321" s="166"/>
      <c r="N321" s="166"/>
      <c r="O321" s="166"/>
      <c r="P321" s="44"/>
      <c r="R321"/>
      <c r="S321"/>
      <c r="T321"/>
      <c r="U321"/>
      <c r="W321"/>
      <c r="Y321" s="184"/>
      <c r="Z321" s="184"/>
      <c r="AA321" s="184"/>
      <c r="AB321" s="24"/>
      <c r="AC321" s="24"/>
      <c r="AD321" t="s">
        <v>187</v>
      </c>
      <c r="AE321" s="24" t="str">
        <f>""</f>
        <v/>
      </c>
      <c r="AF321" s="24" t="str">
        <f>""</f>
        <v/>
      </c>
      <c r="AG321" s="84" t="str">
        <f>""</f>
        <v/>
      </c>
      <c r="AH321" s="184" t="str">
        <f>IF(NOT(ISERROR(MATCH("Selvfinansieret",B306,0))),"",IF(NOT(ISERROR(MATCH(B306,{"ABER"},0))),AE321,IF(NOT(ISERROR(MATCH(B306,{"GBER"},0))),AF321,IF(NOT(ISERROR(MATCH(B306,{"FIBER"},0))),AG321,IF(NOT(ISERROR(MATCH(B306,{"Ej statsstøtte"},0))),AD321,"")))))</f>
        <v/>
      </c>
      <c r="AI321" s="24"/>
      <c r="AJ321" s="24"/>
      <c r="AK321" s="24"/>
      <c r="AL321" s="24"/>
      <c r="AM321" s="24"/>
      <c r="AN321" s="24"/>
      <c r="AO321" s="24"/>
    </row>
    <row r="322" spans="1:41" ht="15">
      <c r="A322" s="163"/>
      <c r="B322" s="164"/>
      <c r="C322" s="164"/>
      <c r="D322" s="164"/>
      <c r="E322" s="192" t="s">
        <v>183</v>
      </c>
      <c r="F322" s="193" t="str">
        <f>F307</f>
        <v/>
      </c>
      <c r="G322" s="165"/>
      <c r="H322" s="166"/>
      <c r="I322" s="166"/>
      <c r="J322" s="166"/>
      <c r="K322" s="166"/>
      <c r="L322" s="166"/>
      <c r="M322" s="166"/>
      <c r="N322" s="166"/>
      <c r="O322" s="166"/>
      <c r="P322" s="166"/>
      <c r="Q322" s="44"/>
      <c r="R322"/>
      <c r="S322"/>
      <c r="T322"/>
      <c r="U322"/>
      <c r="W322"/>
      <c r="Y322"/>
      <c r="Z322" s="184"/>
      <c r="AD322" s="24"/>
      <c r="AE322" s="24"/>
      <c r="AF322" s="24"/>
      <c r="AG322" s="24"/>
      <c r="AH322" s="24"/>
      <c r="AI322" s="24"/>
      <c r="AJ322" s="24"/>
      <c r="AK322" s="24"/>
      <c r="AL322" s="24"/>
      <c r="AM322" s="24"/>
      <c r="AN322" s="24"/>
      <c r="AO322" s="24"/>
    </row>
    <row r="323" spans="1:41" ht="30">
      <c r="A323" s="163"/>
      <c r="B323" s="164"/>
      <c r="C323" s="164"/>
      <c r="D323" s="164"/>
      <c r="E323" s="244" t="s">
        <v>215</v>
      </c>
      <c r="F323" s="193" t="str">
        <f>IFERROR(B319/E319,"")</f>
        <v/>
      </c>
      <c r="G323" s="165"/>
      <c r="H323" s="166"/>
      <c r="I323" s="166"/>
      <c r="J323" s="166"/>
      <c r="K323" s="166"/>
      <c r="L323" s="166"/>
      <c r="M323" s="166"/>
      <c r="N323" s="166"/>
      <c r="O323" s="166"/>
      <c r="P323" s="166"/>
      <c r="Q323" s="44"/>
      <c r="R323"/>
      <c r="S323"/>
      <c r="T323"/>
      <c r="U323"/>
      <c r="W323"/>
      <c r="Y323"/>
      <c r="Z323" s="184"/>
      <c r="AD323" s="24"/>
      <c r="AE323" s="24"/>
      <c r="AF323" s="24"/>
      <c r="AG323" s="24"/>
      <c r="AH323" s="24"/>
      <c r="AI323" s="24"/>
      <c r="AJ323" s="24"/>
      <c r="AK323" s="24"/>
      <c r="AL323" s="24"/>
      <c r="AM323" s="24"/>
      <c r="AN323" s="24"/>
      <c r="AO323" s="24"/>
    </row>
    <row r="324" spans="1:41" ht="15">
      <c r="A324" s="34"/>
      <c r="B324" s="35"/>
      <c r="C324" s="35"/>
      <c r="D324" s="35"/>
      <c r="E324" s="36" t="s">
        <v>69</v>
      </c>
      <c r="F324" s="99">
        <f>IF(NOT(ISERROR(MATCH("Ej statsstøtte",B306,0))),0,IFERROR(E318/E317,0))</f>
        <v>0</v>
      </c>
      <c r="G324" s="242"/>
      <c r="H324" s="4"/>
      <c r="I324" s="4"/>
      <c r="J324" s="4"/>
      <c r="K324" s="4"/>
      <c r="L324" s="4"/>
      <c r="M324" s="4"/>
      <c r="N324" s="4"/>
      <c r="O324" s="4"/>
      <c r="P324" s="4"/>
      <c r="R324"/>
      <c r="S324"/>
      <c r="T324"/>
      <c r="U324"/>
      <c r="W324"/>
      <c r="Y324"/>
    </row>
    <row r="325" spans="1:41" ht="15">
      <c r="A325" s="74" t="s">
        <v>79</v>
      </c>
      <c r="B325" s="75">
        <f>IFERROR(E319/$E$15,0)</f>
        <v>0</v>
      </c>
      <c r="C325" s="35"/>
      <c r="D325" s="35"/>
      <c r="E325" s="50" t="s">
        <v>70</v>
      </c>
      <c r="F325" s="99">
        <f>IFERROR(E318/E310,0)</f>
        <v>0</v>
      </c>
      <c r="H325" s="4"/>
      <c r="I325" s="4"/>
      <c r="J325" s="4"/>
      <c r="K325" s="4"/>
      <c r="L325" s="4"/>
      <c r="M325" s="4"/>
      <c r="N325" s="4"/>
      <c r="O325" s="4"/>
      <c r="P325" s="4"/>
      <c r="R325"/>
      <c r="S325"/>
      <c r="T325"/>
      <c r="U325"/>
      <c r="W325"/>
      <c r="Y325"/>
    </row>
    <row r="326" spans="1:41" ht="15">
      <c r="A326" s="73"/>
      <c r="B326" s="76"/>
      <c r="E326" s="50"/>
      <c r="H326" s="4"/>
      <c r="I326" s="4"/>
      <c r="J326" s="4"/>
      <c r="K326" s="4"/>
      <c r="L326" s="4"/>
      <c r="M326" s="4"/>
      <c r="N326" s="4"/>
      <c r="O326" s="4"/>
      <c r="P326" s="4"/>
      <c r="R326"/>
      <c r="S326"/>
      <c r="T326"/>
      <c r="U326"/>
      <c r="W326"/>
      <c r="Y326"/>
      <c r="AD326"/>
    </row>
    <row r="327" spans="1:41" ht="15">
      <c r="A327" s="29" t="s">
        <v>34</v>
      </c>
      <c r="B327" s="1"/>
      <c r="C327" s="206" t="s">
        <v>61</v>
      </c>
      <c r="D327" s="206"/>
      <c r="E327" s="30" t="s">
        <v>37</v>
      </c>
      <c r="F327" s="204"/>
      <c r="G327" s="184"/>
      <c r="H327" s="205"/>
      <c r="I327" s="207"/>
      <c r="J327" s="184"/>
      <c r="K327" s="184"/>
      <c r="L327" s="184"/>
      <c r="M327" s="184"/>
      <c r="R327" s="48"/>
      <c r="S327" s="79"/>
      <c r="T327" s="183"/>
      <c r="W327" s="5"/>
      <c r="X327" s="83"/>
      <c r="AA327" s="184" t="str">
        <f>IF(NOT(ISERROR(MATCH("Selvfinansieret",B328,0))),"",IF(NOT(ISERROR(MATCH(B328,{"ABER"},0))),IF(X327=0,"",X327),IF(NOT(ISERROR(MATCH(B328,{"GEBER"},0))),IF(AG342=0,"",AG342),IF(NOT(ISERROR(MATCH(B328,{"FIBER"},0))),IF(Z327=0,"",Z327),""))))</f>
        <v/>
      </c>
      <c r="AF327" s="184"/>
    </row>
    <row r="328" spans="1:41" ht="15">
      <c r="A328" s="29" t="s">
        <v>207</v>
      </c>
      <c r="B328" s="31"/>
      <c r="C328" s="206"/>
      <c r="D328" s="206"/>
      <c r="E328" s="30" t="s">
        <v>177</v>
      </c>
      <c r="F328" s="31" t="str">
        <f>IF(ISBLANK($F$19),"Projektform skal vælges ved hovedansøger",$F$19)</f>
        <v>Samarbejde</v>
      </c>
      <c r="G328" s="184"/>
      <c r="H328" s="205"/>
      <c r="I328" s="207"/>
      <c r="J328" s="184"/>
      <c r="K328" s="184"/>
      <c r="L328" s="184"/>
      <c r="M328" s="184"/>
      <c r="R328" s="48"/>
      <c r="S328" s="79"/>
      <c r="T328" s="83"/>
      <c r="W328" s="5"/>
      <c r="X328" s="83"/>
      <c r="Y328" s="84"/>
      <c r="AA328" s="184"/>
      <c r="AF328" s="184"/>
    </row>
    <row r="329" spans="1:41" ht="30">
      <c r="A329" s="30" t="s">
        <v>35</v>
      </c>
      <c r="B329" s="31"/>
      <c r="C329" s="30"/>
      <c r="D329" s="30"/>
      <c r="E329" s="217" t="s">
        <v>36</v>
      </c>
      <c r="F329" s="218" t="str">
        <f>IFERROR(IF(NOT(ISERROR(MATCH(B328,{"ABER"},0))),INDEX(ABER_Tilskudsprocent_liste[#All],MATCH(B329,ABER_Tilskudsprocent_liste[[#All],[Typer af projekter og aktiviteter/ virksomhedsstørrelse]],0),MATCH(AA331,ABER_Tilskudsprocent_liste[#Headers],0)),IF(NOT(ISERROR(MATCH(B328,{"GBER"},0))),INDEX(GEBER_Tilskudsprocent_liste[#All],MATCH(B329,GEBER_Tilskudsprocent_liste[[#All],[Typer af projekter og aktiviteter/ virksomhedsstørrelse]],0),MATCH(AA331,GEBER_Tilskudsprocent_liste[#Headers],0)),IF(NOT(ISERROR(MATCH(B328,{"FIBER"},0))),INDEX(FIBER_Tilskudsprocent_liste[#All],MATCH(B329,FIBER_Tilskudsprocent_liste[[#All],[Typer af projekter og aktiviteter/ virksomhedsstørrelse]],0),MATCH(AA331,FIBER_Tilskudsprocent_liste[#Headers],0)),""))),"")</f>
        <v/>
      </c>
      <c r="G329" s="217" t="s">
        <v>213</v>
      </c>
      <c r="H329" s="249" t="s">
        <v>218</v>
      </c>
      <c r="I329" s="250"/>
      <c r="J329" s="251" t="s">
        <v>221</v>
      </c>
      <c r="K329" s="251"/>
      <c r="L329" s="184"/>
      <c r="M329" s="184"/>
      <c r="R329" s="49"/>
      <c r="S329" s="80"/>
      <c r="T329" s="83"/>
      <c r="W329" s="5"/>
      <c r="X329" s="186"/>
      <c r="AB329" s="83"/>
      <c r="AF329" s="184"/>
    </row>
    <row r="330" spans="1:41" ht="15">
      <c r="A330" s="29"/>
      <c r="B330" s="30"/>
      <c r="C330" s="30"/>
      <c r="D330" s="30"/>
      <c r="E330" s="217"/>
      <c r="F330" s="255" t="str">
        <f>IFERROR(IF(NOT(ISERROR(MATCH(B328,{"ABER"},0))),INDEX(ABER_Tilskudsprocent_liste[#All],MATCH(B329,ABER_Tilskudsprocent_liste[[#All],[Typer af projekter og aktiviteter/ virksomhedsstørrelse]],0),MATCH(AA331,ABER_Tilskudsprocent_liste[#Headers],0)),IF(NOT(ISERROR(MATCH(B328,{"GBER"},0))),INDEX(GEBER_Tilskudsprocent_liste[#All],MATCH(B329,GEBER_Tilskudsprocent_liste[[#All],[Typer af projekter og aktiviteter/ virksomhedsstørrelse]],0),MATCH(AA331,GEBER_Tilskudsprocent_liste[#Headers],0)),IF(NOT(ISERROR(MATCH(B328,{"FIBER"},0))),INDEX(FIBER_Tilskudsprocent_liste[#All],MATCH(B329,FIBER_Tilskudsprocent_liste[[#All],[Typer af projekter og aktiviteter/ virksomhedsstørrelse]],0),MATCH(AA331,FIBER_Tilskudsprocent_liste[#Headers],0)),""))),"")</f>
        <v/>
      </c>
      <c r="G330" s="252"/>
      <c r="H330" s="251" t="str">
        <f>IFERROR(IF(E341*(1-F330)-C342&lt;0,F330-((E341*F330+C342)-E341)/E341,""),"")</f>
        <v/>
      </c>
      <c r="I330" s="251" t="str">
        <f>IFERROR(IF(D342&lt;&gt;0,IF(D342=E341,0,IF(C342&gt;0,(F330-D342/E341)-H330,"HA")),IF(E341*(1-F330)-C342&lt;0,((F330-((E341*F330+C342+D342)-E341)/E341)),"")),"")</f>
        <v/>
      </c>
      <c r="J330" s="253" t="e">
        <f>I330-H331</f>
        <v>#VALUE!</v>
      </c>
      <c r="K330" s="251"/>
      <c r="L330" s="184"/>
      <c r="M330" s="184"/>
      <c r="R330" s="49"/>
      <c r="S330" s="80"/>
      <c r="T330" s="83"/>
      <c r="U330" s="41" t="s">
        <v>220</v>
      </c>
      <c r="V330" t="s">
        <v>219</v>
      </c>
      <c r="W330" s="184" t="s">
        <v>217</v>
      </c>
      <c r="X330" s="184" t="s">
        <v>216</v>
      </c>
      <c r="Y330" s="184" t="s">
        <v>182</v>
      </c>
      <c r="AA330" s="42" t="s">
        <v>179</v>
      </c>
      <c r="AB330" s="46" t="s">
        <v>177</v>
      </c>
      <c r="AC330"/>
    </row>
    <row r="331" spans="1:41" ht="15.75" thickBot="1">
      <c r="A331" s="37"/>
      <c r="B331" s="27" t="s">
        <v>85</v>
      </c>
      <c r="C331" s="27" t="s">
        <v>208</v>
      </c>
      <c r="D331" s="27" t="s">
        <v>214</v>
      </c>
      <c r="E331" s="27" t="s">
        <v>0</v>
      </c>
      <c r="F331" s="28" t="s">
        <v>13</v>
      </c>
      <c r="G331" s="208"/>
      <c r="H331" s="254" t="e">
        <f>(F330-D342/E341)</f>
        <v>#VALUE!</v>
      </c>
      <c r="I331" s="252"/>
      <c r="J331" s="208"/>
      <c r="K331" s="252"/>
      <c r="L331" s="208"/>
      <c r="M331" s="208"/>
      <c r="N331" s="4"/>
      <c r="O331" s="4"/>
      <c r="P331" s="189"/>
      <c r="Q331" s="42"/>
      <c r="R331" s="81"/>
      <c r="S331" s="41"/>
      <c r="T331" s="41"/>
      <c r="U331"/>
      <c r="V331" s="5"/>
      <c r="W331" s="184"/>
      <c r="X331" s="184"/>
      <c r="Z331" s="83"/>
      <c r="AA331" s="40" t="str">
        <f>CONCATENATE(F327," - ",AB331)</f>
        <v xml:space="preserve"> - Samarbejde</v>
      </c>
      <c r="AB331" t="str">
        <f>F328</f>
        <v>Samarbejde</v>
      </c>
      <c r="AC331"/>
    </row>
    <row r="332" spans="1:41" ht="15">
      <c r="A332" s="5" t="s">
        <v>82</v>
      </c>
      <c r="B332" s="196">
        <f>IFERROR(IF(E332=0,0,Y332),0)</f>
        <v>0</v>
      </c>
      <c r="C332" s="196">
        <f t="shared" ref="C332:C338" si="30">IFERROR(E332-B332,0)</f>
        <v>0</v>
      </c>
      <c r="D332" s="196"/>
      <c r="E332" s="215"/>
      <c r="F332" s="32"/>
      <c r="G332" s="283"/>
      <c r="H332" s="284"/>
      <c r="I332" s="284"/>
      <c r="J332" s="284"/>
      <c r="K332" s="284"/>
      <c r="L332" s="284"/>
      <c r="M332" s="284"/>
      <c r="N332" s="284"/>
      <c r="O332" s="285"/>
      <c r="P332" s="190"/>
      <c r="Q332" s="45"/>
      <c r="R332" s="78"/>
      <c r="S332" s="41"/>
      <c r="T332" s="41"/>
      <c r="U332" s="41" t="e">
        <f>((F330-((E341*F330+C342)-E341)/E341))*E332</f>
        <v>#VALUE!</v>
      </c>
      <c r="V332" t="e">
        <f>H331*E332</f>
        <v>#VALUE!</v>
      </c>
      <c r="W332" s="5">
        <f>IFERROR(IF(E332=0,0,E332*H330),0)</f>
        <v>0</v>
      </c>
      <c r="X332" s="184">
        <f>IF(E332=0,0,E332*F329)</f>
        <v>0</v>
      </c>
      <c r="Y332" s="184">
        <f>IF(NOT(ISERROR(MATCH("Selvfinansieret",B328,0))),0,IF(OR(NOT(ISERROR(MATCH("Ej statsstøtte",B328,0))),NOT(ISERROR(MATCH(B328,AI338:AI340,0)))),E332,IF(AND(D342=0,C342=0),X332,IF(AND(D342&gt;0,C342=0),V332,IF(AND(D342&gt;0,C342&gt;0,V332=0),0,IF(AND(W332&lt;&gt;0,W332&lt;V332),W332,V332))))))</f>
        <v>0</v>
      </c>
      <c r="AA332" s="40"/>
      <c r="AB332" s="41"/>
      <c r="AC332"/>
      <c r="AE332" s="292" t="s">
        <v>178</v>
      </c>
      <c r="AF332" s="292"/>
      <c r="AG332" s="292"/>
    </row>
    <row r="333" spans="1:41" ht="15">
      <c r="A333" s="5" t="s">
        <v>3</v>
      </c>
      <c r="B333" s="196">
        <f t="shared" ref="B333:B338" si="31">IFERROR(IF(E333=0,0,Y333),0)</f>
        <v>0</v>
      </c>
      <c r="C333" s="196">
        <f t="shared" si="30"/>
        <v>0</v>
      </c>
      <c r="D333" s="196"/>
      <c r="E333" s="215"/>
      <c r="F333" s="95"/>
      <c r="G333" s="286"/>
      <c r="H333" s="287"/>
      <c r="I333" s="287"/>
      <c r="J333" s="287"/>
      <c r="K333" s="287"/>
      <c r="L333" s="287"/>
      <c r="M333" s="287"/>
      <c r="N333" s="287"/>
      <c r="O333" s="288"/>
      <c r="P333" s="190"/>
      <c r="Q333" s="78"/>
      <c r="R333" s="82"/>
      <c r="S333" s="43"/>
      <c r="T333" s="41"/>
      <c r="U333" s="41" t="e">
        <f>((F330-((E341*F330+C342+D342)-E341)/E341))*E333</f>
        <v>#VALUE!</v>
      </c>
      <c r="V333" t="e">
        <f>H331*E333</f>
        <v>#VALUE!</v>
      </c>
      <c r="W333" s="5">
        <f>IFERROR(IF(E333=0,0,E333*H330),0)</f>
        <v>0</v>
      </c>
      <c r="X333" s="184">
        <f>IF(E333=0,0,E333*F329)</f>
        <v>0</v>
      </c>
      <c r="Y333" s="184">
        <f>IF(NOT(ISERROR(MATCH("Selvfinansieret",B329,0))),0,IF(OR(NOT(ISERROR(MATCH("Ej statsstøtte",B329,0))),NOT(ISERROR(MATCH(B329,AI339:AI341,0)))),E333,IF(AND(D342=0,C342=0),X333,IF(AND(D342&gt;0,C342=0),V333,IF(AND(D342&gt;0,C342&gt;0,V333=0),0,IF(AND(W333&lt;&gt;0,W333&lt;V333),W333,V333))))))</f>
        <v>0</v>
      </c>
      <c r="AA333" s="40"/>
      <c r="AB333" s="41"/>
      <c r="AC333"/>
    </row>
    <row r="334" spans="1:41" ht="15">
      <c r="A334" s="5" t="s">
        <v>84</v>
      </c>
      <c r="B334" s="196">
        <f t="shared" si="31"/>
        <v>0</v>
      </c>
      <c r="C334" s="196">
        <f t="shared" si="30"/>
        <v>0</v>
      </c>
      <c r="D334" s="196"/>
      <c r="E334" s="215"/>
      <c r="F334" s="95"/>
      <c r="G334" s="286"/>
      <c r="H334" s="287"/>
      <c r="I334" s="287"/>
      <c r="J334" s="287"/>
      <c r="K334" s="287"/>
      <c r="L334" s="287"/>
      <c r="M334" s="287"/>
      <c r="N334" s="287"/>
      <c r="O334" s="288"/>
      <c r="P334" s="190"/>
      <c r="Q334" s="78"/>
      <c r="R334" s="82"/>
      <c r="S334" s="43"/>
      <c r="T334" s="41"/>
      <c r="U334" s="41" t="e">
        <f>((F330-((E341*F330+C342+D342)-E341)/E341))*E334</f>
        <v>#VALUE!</v>
      </c>
      <c r="V334" t="e">
        <f>H331*E334</f>
        <v>#VALUE!</v>
      </c>
      <c r="W334" s="5">
        <f>IFERROR(IF(E334=0,0,E334*H330),0)</f>
        <v>0</v>
      </c>
      <c r="X334" s="184">
        <f>IF(E334=0,0,E334*F329)</f>
        <v>0</v>
      </c>
      <c r="Y334" s="184">
        <f>IF(NOT(ISERROR(MATCH("Selvfinansieret",B330,0))),0,IF(OR(NOT(ISERROR(MATCH("Ej statsstøtte",B330,0))),NOT(ISERROR(MATCH(B330,AI340:AI342,0)))),E334,IF(AND(D342=0,C342=0),X334,IF(AND(D342&gt;0,C342=0),V334,IF(AND(D342&gt;0,C342&gt;0,V334=0),0,IF(AND(W334&lt;&gt;0,W334&lt;V334),W334,V334))))))</f>
        <v>0</v>
      </c>
      <c r="AA334" s="40"/>
      <c r="AB334" s="41"/>
      <c r="AC334"/>
      <c r="AD334" s="50" t="s">
        <v>210</v>
      </c>
      <c r="AE334" s="50" t="s">
        <v>165</v>
      </c>
      <c r="AF334" s="50" t="s">
        <v>186</v>
      </c>
      <c r="AG334" s="50" t="s">
        <v>166</v>
      </c>
      <c r="AH334" s="50" t="s">
        <v>184</v>
      </c>
      <c r="AI334" s="50" t="s">
        <v>188</v>
      </c>
      <c r="AJ334" s="50" t="s">
        <v>211</v>
      </c>
    </row>
    <row r="335" spans="1:41" ht="15">
      <c r="A335" s="5" t="s">
        <v>46</v>
      </c>
      <c r="B335" s="196">
        <f t="shared" si="31"/>
        <v>0</v>
      </c>
      <c r="C335" s="196">
        <f t="shared" si="30"/>
        <v>0</v>
      </c>
      <c r="D335" s="196"/>
      <c r="E335" s="215"/>
      <c r="F335" s="95"/>
      <c r="G335" s="286"/>
      <c r="H335" s="287"/>
      <c r="I335" s="287"/>
      <c r="J335" s="287"/>
      <c r="K335" s="287"/>
      <c r="L335" s="287"/>
      <c r="M335" s="287"/>
      <c r="N335" s="287"/>
      <c r="O335" s="288"/>
      <c r="P335" s="191"/>
      <c r="Q335" s="78"/>
      <c r="R335" s="82"/>
      <c r="S335" s="43"/>
      <c r="T335" s="41"/>
      <c r="U335" s="41" t="e">
        <f>((F330-((E341*F330+C342+D342)-E341)/E341))*E335</f>
        <v>#VALUE!</v>
      </c>
      <c r="V335" t="e">
        <f>H331*E335</f>
        <v>#VALUE!</v>
      </c>
      <c r="W335" s="5">
        <f>IFERROR(IF(E335=0,0,E335*H330),0)</f>
        <v>0</v>
      </c>
      <c r="X335" s="184">
        <f>IF(E335=0,0,E335*F329)</f>
        <v>0</v>
      </c>
      <c r="Y335" s="184">
        <f>IF(NOT(ISERROR(MATCH("Selvfinansieret",B331,0))),0,IF(OR(NOT(ISERROR(MATCH("Ej statsstøtte",B331,0))),NOT(ISERROR(MATCH(B331,AI341:AI343,0)))),E335,IF(AND(D342=0,C342=0),X335,IF(AND(D342&gt;0,C342=0),V335,IF(AND(D342&gt;0,C342&gt;0,V335=0),0,IF(AND(W335&lt;&gt;0,W335&lt;V335),W335,V335))))))</f>
        <v>0</v>
      </c>
      <c r="AA335" t="s">
        <v>180</v>
      </c>
      <c r="AB335" t="s">
        <v>175</v>
      </c>
      <c r="AC335"/>
      <c r="AD335" t="s">
        <v>159</v>
      </c>
      <c r="AE335" t="s">
        <v>159</v>
      </c>
      <c r="AF335" t="s">
        <v>167</v>
      </c>
      <c r="AG335" s="181" t="s">
        <v>174</v>
      </c>
      <c r="AH335" s="184" t="str">
        <f>IF(NOT(ISERROR(MATCH("Selvfinansieret",B328,0))),"",IF(NOT(ISERROR(MATCH(B328,{"ABER"},0))),AE335,IF(NOT(ISERROR(MATCH(B328,{"GBER"},0))),AF335,IF(NOT(ISERROR(MATCH(B328,{"FIBER"},0))),AG335,IF(NOT(ISERROR(MATCH(B328,{"Ej statsstøtte"},0))),AD335,"")))))</f>
        <v/>
      </c>
      <c r="AI335" s="182" t="s">
        <v>165</v>
      </c>
    </row>
    <row r="336" spans="1:41" ht="15">
      <c r="A336" s="5" t="s">
        <v>2</v>
      </c>
      <c r="B336" s="196">
        <f t="shared" si="31"/>
        <v>0</v>
      </c>
      <c r="C336" s="196">
        <f t="shared" si="30"/>
        <v>0</v>
      </c>
      <c r="D336" s="196"/>
      <c r="E336" s="215"/>
      <c r="F336" s="95"/>
      <c r="G336" s="286"/>
      <c r="H336" s="287"/>
      <c r="I336" s="287"/>
      <c r="J336" s="287"/>
      <c r="K336" s="287"/>
      <c r="L336" s="287"/>
      <c r="M336" s="287"/>
      <c r="N336" s="287"/>
      <c r="O336" s="288"/>
      <c r="P336" s="191"/>
      <c r="Q336" s="78"/>
      <c r="R336" s="82"/>
      <c r="S336" s="43"/>
      <c r="T336" s="41"/>
      <c r="U336" s="41" t="e">
        <f>((F330-((E341*F330+C342+D342)-E341)/E341))*E336</f>
        <v>#VALUE!</v>
      </c>
      <c r="V336" t="e">
        <f>H331*E336</f>
        <v>#VALUE!</v>
      </c>
      <c r="W336" s="5">
        <f>IFERROR(IF(E336=0,0,E336*H330),0)</f>
        <v>0</v>
      </c>
      <c r="X336" s="184">
        <f>IF(E336=0,0,E336*F329)</f>
        <v>0</v>
      </c>
      <c r="Y336" s="184">
        <f>IF(NOT(ISERROR(MATCH("Selvfinansieret",B332,0))),0,IF(OR(NOT(ISERROR(MATCH("Ej statsstøtte",B332,0))),NOT(ISERROR(MATCH(B332,AI342:AI344,0)))),E336,IF(AND(D342=0,C342=0),X336,IF(AND(D342&gt;0,C342=0),V336,IF(AND(D342&gt;0,C342&gt;0,V336=0),0,IF(AND(W336&lt;&gt;0,W336&lt;V336),W336,V336))))))</f>
        <v>0</v>
      </c>
      <c r="AA336" t="s">
        <v>68</v>
      </c>
      <c r="AB336" t="s">
        <v>176</v>
      </c>
      <c r="AC336"/>
      <c r="AD336" t="s">
        <v>160</v>
      </c>
      <c r="AE336" t="s">
        <v>160</v>
      </c>
      <c r="AF336" t="s">
        <v>168</v>
      </c>
      <c r="AG336" s="181" t="s">
        <v>161</v>
      </c>
      <c r="AH336" s="184" t="str">
        <f>IF(NOT(ISERROR(MATCH("Selvfinansieret",B328,0))),"",IF(NOT(ISERROR(MATCH(B328,{"ABER"},0))),AE336,IF(NOT(ISERROR(MATCH(B328,{"GBER"},0))),AF336,IF(NOT(ISERROR(MATCH(B328,{"FIBER"},0))),AG336,IF(NOT(ISERROR(MATCH(B328,{"Ej statsstøtte"},0))),AD336,"")))))</f>
        <v/>
      </c>
      <c r="AI336" s="183" t="s">
        <v>186</v>
      </c>
    </row>
    <row r="337" spans="1:41" ht="14.25" customHeight="1">
      <c r="A337" s="5" t="s">
        <v>14</v>
      </c>
      <c r="B337" s="196">
        <f t="shared" si="31"/>
        <v>0</v>
      </c>
      <c r="C337" s="196">
        <f t="shared" si="30"/>
        <v>0</v>
      </c>
      <c r="D337" s="196"/>
      <c r="E337" s="215"/>
      <c r="F337" s="95"/>
      <c r="G337" s="286"/>
      <c r="H337" s="287"/>
      <c r="I337" s="287"/>
      <c r="J337" s="287"/>
      <c r="K337" s="287"/>
      <c r="L337" s="287"/>
      <c r="M337" s="287"/>
      <c r="N337" s="287"/>
      <c r="O337" s="288"/>
      <c r="P337" s="190"/>
      <c r="Q337" s="78"/>
      <c r="R337" s="82"/>
      <c r="S337" s="43"/>
      <c r="T337" s="41"/>
      <c r="U337" s="41" t="e">
        <f>((F330-((E341*F330+C342+D342)-E341)/E341))*E337</f>
        <v>#VALUE!</v>
      </c>
      <c r="V337" t="e">
        <f>H331*E337</f>
        <v>#VALUE!</v>
      </c>
      <c r="W337" s="5">
        <f>IFERROR(IF(E337=0,0,E337*H330),0)</f>
        <v>0</v>
      </c>
      <c r="X337" s="184">
        <f>IF(E337=0,0,E337*F329)</f>
        <v>0</v>
      </c>
      <c r="Y337" s="184">
        <f>IF(NOT(ISERROR(MATCH("Selvfinansieret",B333,0))),0,IF(OR(NOT(ISERROR(MATCH("Ej statsstøtte",B333,0))),NOT(ISERROR(MATCH(B333,AI343:AI345,0)))),E337,IF(AND(D342=0,C342=0),X337,IF(AND(D342&gt;0,C342=0),V337,IF(AND(D342&gt;0,C342&gt;0,V337=0),0,IF(AND(W337&lt;&gt;0,W337&lt;V337),W337,V337))))))</f>
        <v>0</v>
      </c>
      <c r="Z337" s="184"/>
      <c r="AA337" t="s">
        <v>181</v>
      </c>
      <c r="AB337"/>
      <c r="AC337"/>
      <c r="AD337" t="s">
        <v>161</v>
      </c>
      <c r="AE337" t="s">
        <v>161</v>
      </c>
      <c r="AF337" t="s">
        <v>169</v>
      </c>
      <c r="AG337" s="241" t="s">
        <v>187</v>
      </c>
      <c r="AH337" s="184" t="str">
        <f>IF(NOT(ISERROR(MATCH("Selvfinansieret",B328,0))),"",IF(NOT(ISERROR(MATCH(B328,{"ABER"},0))),AE337,IF(NOT(ISERROR(MATCH(B328,{"GBER"},0))),AF337,IF(NOT(ISERROR(MATCH(B328,{"FIBER"},0))),AG337,IF(NOT(ISERROR(MATCH(B328,{"Ej statsstøtte"},0))),AD337,"")))))</f>
        <v/>
      </c>
      <c r="AI337" s="183" t="s">
        <v>166</v>
      </c>
    </row>
    <row r="338" spans="1:41" ht="15.75" thickBot="1">
      <c r="A338" s="26" t="s">
        <v>83</v>
      </c>
      <c r="B338" s="196">
        <f t="shared" si="31"/>
        <v>0</v>
      </c>
      <c r="C338" s="196">
        <f t="shared" si="30"/>
        <v>0</v>
      </c>
      <c r="D338" s="196"/>
      <c r="E338" s="216"/>
      <c r="F338" s="95"/>
      <c r="G338" s="287"/>
      <c r="H338" s="287"/>
      <c r="I338" s="287"/>
      <c r="J338" s="287"/>
      <c r="K338" s="287"/>
      <c r="L338" s="287"/>
      <c r="M338" s="287"/>
      <c r="N338" s="287"/>
      <c r="O338" s="288"/>
      <c r="P338" s="190"/>
      <c r="Q338" s="78"/>
      <c r="R338" s="82"/>
      <c r="S338" s="43"/>
      <c r="T338" s="41"/>
      <c r="U338" s="41" t="e">
        <f>((F330-((E341*F330+C342+D342)-E341)/E341))*E338</f>
        <v>#VALUE!</v>
      </c>
      <c r="V338" t="e">
        <f>H331*E338</f>
        <v>#VALUE!</v>
      </c>
      <c r="W338" s="5">
        <f>IFERROR(IF(E338=0,0,E338*H330),0)</f>
        <v>0</v>
      </c>
      <c r="X338" s="184">
        <f>IF(E338=0,0,E338*F329)</f>
        <v>0</v>
      </c>
      <c r="Y338" s="184">
        <f>IF(NOT(ISERROR(MATCH("Selvfinansieret",B334,0))),0,IF(OR(NOT(ISERROR(MATCH("Ej statsstøtte",B334,0))),NOT(ISERROR(MATCH(B334,AI344:AI346,0)))),E338,IF(AND(D342=0,C342=0),X338,IF(AND(D342&gt;0,C342=0),V338,IF(AND(D342&gt;0,C342&gt;0,V338=0),0,IF(AND(W338&lt;&gt;0,W338&lt;V338),W338,V338))))))</f>
        <v>0</v>
      </c>
      <c r="Z338" s="184"/>
      <c r="AA338" t="s">
        <v>87</v>
      </c>
      <c r="AB338"/>
      <c r="AC338"/>
      <c r="AD338" t="s">
        <v>162</v>
      </c>
      <c r="AE338" t="s">
        <v>162</v>
      </c>
      <c r="AF338" t="s">
        <v>170</v>
      </c>
      <c r="AG338" s="84" t="str">
        <f>""</f>
        <v/>
      </c>
      <c r="AH338" s="184" t="str">
        <f>IF(NOT(ISERROR(MATCH("Selvfinansieret",B328,0))),"",IF(NOT(ISERROR(MATCH(B328,{"ABER"},0))),AE338,IF(NOT(ISERROR(MATCH(B328,{"GBER"},0))),AF338,IF(NOT(ISERROR(MATCH(B328,{"FIBER"},0))),AG338,IF(NOT(ISERROR(MATCH(B328,{"Ej statsstøtte"},0))),AD338,"")))))</f>
        <v/>
      </c>
      <c r="AI338" s="83" t="s">
        <v>126</v>
      </c>
    </row>
    <row r="339" spans="1:41" ht="15">
      <c r="A339" s="98" t="s">
        <v>31</v>
      </c>
      <c r="B339" s="200">
        <f>SUM(B332+B333+B334+B335-B336-B337+B338)</f>
        <v>0</v>
      </c>
      <c r="C339" s="197">
        <f>SUM(C332+C333+C334+C335-C336-C337+C338)</f>
        <v>0</v>
      </c>
      <c r="D339" s="197"/>
      <c r="E339" s="200">
        <f>SUM(B339:C339)</f>
        <v>0</v>
      </c>
      <c r="F339" s="97"/>
      <c r="G339" s="286"/>
      <c r="H339" s="287"/>
      <c r="I339" s="287"/>
      <c r="J339" s="287"/>
      <c r="K339" s="287"/>
      <c r="L339" s="287"/>
      <c r="M339" s="287"/>
      <c r="N339" s="287"/>
      <c r="O339" s="288"/>
      <c r="P339" s="44"/>
      <c r="R339"/>
      <c r="S339"/>
      <c r="T339"/>
      <c r="U339" s="41" t="e">
        <f>((F330-((E341*F330+C342+D342)-E341)/E341))*E339</f>
        <v>#VALUE!</v>
      </c>
      <c r="V339" t="e">
        <f>H331*E339</f>
        <v>#VALUE!</v>
      </c>
      <c r="W339" s="5">
        <f>IFERROR(IF(E339=0,0,E339*H330),0)</f>
        <v>0</v>
      </c>
      <c r="X339" s="184">
        <f>IF(E339=0,0,E339*F329)</f>
        <v>0</v>
      </c>
      <c r="Y339" s="184">
        <f>IF(NOT(ISERROR(MATCH("Selvfinansieret",B335,0))),0,IF(OR(NOT(ISERROR(MATCH("Ej statsstøtte",B335,0))),NOT(ISERROR(MATCH(B335,AI345:AI347,0)))),E339,IF(AND(D342=0,C342=0),X339,IF(AND(D342&gt;0,C342=0),V339,IF(AND(D342&gt;0,C342&gt;0,V339=0),0,IF(AND(W339&lt;&gt;0,W339&lt;V339),W339,V339))))))</f>
        <v>0</v>
      </c>
      <c r="Z339" s="184"/>
      <c r="AA339" t="s">
        <v>209</v>
      </c>
      <c r="AB339"/>
      <c r="AC339"/>
      <c r="AD339" t="s">
        <v>172</v>
      </c>
      <c r="AE339" t="s">
        <v>163</v>
      </c>
      <c r="AF339" t="s">
        <v>171</v>
      </c>
      <c r="AG339" s="84" t="str">
        <f>""</f>
        <v/>
      </c>
      <c r="AH339" s="184" t="str">
        <f>IF(NOT(ISERROR(MATCH("Selvfinansieret",B328,0))),"",IF(NOT(ISERROR(MATCH(B328,{"ABER"},0))),AE339,IF(NOT(ISERROR(MATCH(B328,{"GBER"},0))),AF339,IF(NOT(ISERROR(MATCH(B328,{"FIBER"},0))),AG339,IF(NOT(ISERROR(MATCH(B328,{"Ej statsstøtte"},0))),AD339,"")))))</f>
        <v/>
      </c>
      <c r="AI339" s="83" t="s">
        <v>127</v>
      </c>
    </row>
    <row r="340" spans="1:41" ht="15.75" thickBot="1">
      <c r="A340" s="33" t="s">
        <v>1</v>
      </c>
      <c r="B340" s="198">
        <f>IFERROR(IF(E340=0,0,Y340),0)</f>
        <v>0</v>
      </c>
      <c r="C340" s="196">
        <f>IFERROR(E340-B340,0)</f>
        <v>0</v>
      </c>
      <c r="D340" s="196"/>
      <c r="E340" s="216"/>
      <c r="F340" s="96"/>
      <c r="G340" s="286"/>
      <c r="H340" s="287"/>
      <c r="I340" s="287"/>
      <c r="J340" s="287"/>
      <c r="K340" s="287"/>
      <c r="L340" s="287"/>
      <c r="M340" s="287"/>
      <c r="N340" s="287"/>
      <c r="O340" s="288"/>
      <c r="P340" s="190"/>
      <c r="R340"/>
      <c r="S340"/>
      <c r="T340"/>
      <c r="U340" s="41" t="e">
        <f>((F330-((E341*F330+C342+D342)-E341)/E341))*E340</f>
        <v>#VALUE!</v>
      </c>
      <c r="V340" t="e">
        <f>H331*E340</f>
        <v>#VALUE!</v>
      </c>
      <c r="W340" s="5">
        <f>IFERROR(IF(E340=0,0,E340*H330),0)</f>
        <v>0</v>
      </c>
      <c r="X340" s="184">
        <f>IF(E340=0,0,E340*F329)</f>
        <v>0</v>
      </c>
      <c r="Y340" s="184">
        <f>IF(NOT(ISERROR(MATCH("Selvfinansieret",B336,0))),0,IF(OR(NOT(ISERROR(MATCH("Ej statsstøtte",B336,0))),NOT(ISERROR(MATCH(B336,AI346:AI348,0)))),E340,IF(AND(D342=0,C342=0),X340,IF(AND(D342&gt;0,C342=0),V340,IF(AND(D342&gt;0,C342&gt;0,V340=0),0,IF(AND(W340&lt;&gt;0,W340&lt;V340),W340,V340))))))</f>
        <v>0</v>
      </c>
      <c r="Z340" s="184"/>
      <c r="AA340" s="40"/>
      <c r="AB340" s="41"/>
      <c r="AC340"/>
      <c r="AD340" t="s">
        <v>163</v>
      </c>
      <c r="AE340" t="s">
        <v>164</v>
      </c>
      <c r="AF340" t="s">
        <v>172</v>
      </c>
      <c r="AG340" s="84" t="str">
        <f>""</f>
        <v/>
      </c>
      <c r="AH340" s="184" t="str">
        <f>IF(NOT(ISERROR(MATCH("Selvfinansieret",B328,0))),"",IF(NOT(ISERROR(MATCH(B328,{"ABER"},0))),AE340,IF(NOT(ISERROR(MATCH(B328,{"GBER"},0))),AF340,IF(NOT(ISERROR(MATCH(B328,{"FIBER"},0))),AG340,IF(NOT(ISERROR(MATCH(B328,{"Ej statsstøtte"},0))),AD340,"")))))</f>
        <v/>
      </c>
      <c r="AI340" s="83" t="s">
        <v>128</v>
      </c>
    </row>
    <row r="341" spans="1:41" ht="15.75" thickBot="1">
      <c r="A341" s="167" t="s">
        <v>0</v>
      </c>
      <c r="B341" s="248">
        <f>IF(B339+B340&lt;=0,0,B339+B340)</f>
        <v>0</v>
      </c>
      <c r="C341" s="248">
        <f>IF(C339+C340-C342&lt;=0,0,C339+C340-C342)</f>
        <v>0</v>
      </c>
      <c r="D341" s="199"/>
      <c r="E341" s="201">
        <f>SUM(E332+E333+E334+E335-E336-E337+E338)+E340</f>
        <v>0</v>
      </c>
      <c r="F341" s="168"/>
      <c r="G341" s="289"/>
      <c r="H341" s="290"/>
      <c r="I341" s="290"/>
      <c r="J341" s="290"/>
      <c r="K341" s="290"/>
      <c r="L341" s="290"/>
      <c r="M341" s="290"/>
      <c r="N341" s="290"/>
      <c r="O341" s="291"/>
      <c r="P341" s="44"/>
      <c r="R341"/>
      <c r="S341"/>
      <c r="T341"/>
      <c r="U341" s="41" t="e">
        <f>((F330-((E341*F330+C342+D342)-E341)/E341))*E341</f>
        <v>#VALUE!</v>
      </c>
      <c r="V341" t="e">
        <f>H331*E341</f>
        <v>#VALUE!</v>
      </c>
      <c r="W341" s="5">
        <f>IFERROR(IF(E341=0,0,E341*H330),0)</f>
        <v>0</v>
      </c>
      <c r="Y341" s="184">
        <f>IF(NOT(ISERROR(MATCH("Selvfinansieret",B337,0))),0,IF(OR(NOT(ISERROR(MATCH("Ej statsstøtte",B337,0))),NOT(ISERROR(MATCH(B337,AI347:AI349,0)))),E341,IF(AND(D342=0,C342=0),X341,IF(AND(D342&gt;0,C342=0),V341,IF(AND(D342&gt;0,C342&gt;0,V341=0),0,IF(AND(W341&lt;&gt;0,W341&lt;V341),W341,V341))))))</f>
        <v>0</v>
      </c>
      <c r="Z341" s="184"/>
      <c r="AA341" s="182"/>
      <c r="AB341" s="182"/>
      <c r="AC341"/>
      <c r="AD341" t="s">
        <v>164</v>
      </c>
      <c r="AE341" s="84" t="str">
        <f>""</f>
        <v/>
      </c>
      <c r="AF341" t="s">
        <v>161</v>
      </c>
      <c r="AG341" s="84" t="str">
        <f>""</f>
        <v/>
      </c>
      <c r="AH341" s="184" t="str">
        <f>IF(NOT(ISERROR(MATCH("Selvfinansieret",B328,0))),"",IF(NOT(ISERROR(MATCH(B328,{"ABER"},0))),AE341,IF(NOT(ISERROR(MATCH(B328,{"GBER"},0))),AF341,IF(NOT(ISERROR(MATCH(B328,{"FIBER"},0))),AG341,IF(NOT(ISERROR(MATCH(B328,{"Ej statsstøtte"},0))),AD341,"")))))</f>
        <v/>
      </c>
      <c r="AI341" s="41" t="s">
        <v>185</v>
      </c>
    </row>
    <row r="342" spans="1:41" ht="15">
      <c r="A342" s="169" t="s">
        <v>151</v>
      </c>
      <c r="B342" s="247">
        <f>B341</f>
        <v>0</v>
      </c>
      <c r="C342" s="243"/>
      <c r="D342" s="243"/>
      <c r="E342" s="247">
        <f>SUM(B332+B333+B334+B335-B336-B337+B338)</f>
        <v>0</v>
      </c>
      <c r="F342" s="187"/>
      <c r="G342" s="166"/>
      <c r="H342" s="166"/>
      <c r="I342" s="166"/>
      <c r="J342" s="166"/>
      <c r="K342" s="166"/>
      <c r="L342" s="166"/>
      <c r="M342" s="166"/>
      <c r="N342" s="166"/>
      <c r="O342" s="166"/>
      <c r="P342" s="44"/>
      <c r="R342"/>
      <c r="S342"/>
      <c r="T342"/>
      <c r="U342"/>
      <c r="W342"/>
      <c r="Y342" s="184"/>
      <c r="Z342" s="184"/>
      <c r="AA342" s="78"/>
      <c r="AB342" s="183"/>
      <c r="AC342" s="41"/>
      <c r="AD342" t="s">
        <v>174</v>
      </c>
      <c r="AE342" s="5" t="str">
        <f>""</f>
        <v/>
      </c>
      <c r="AF342" s="84" t="s">
        <v>173</v>
      </c>
      <c r="AG342" s="84" t="str">
        <f>""</f>
        <v/>
      </c>
      <c r="AH342" s="184" t="str">
        <f>IF(NOT(ISERROR(MATCH("Selvfinansieret",B328,0))),"",IF(NOT(ISERROR(MATCH(B328,{"ABER"},0))),AE342,IF(NOT(ISERROR(MATCH(B328,{"GBER"},0))),AF342,IF(NOT(ISERROR(MATCH(B328,{"FIBER"},0))),AG342,IF(NOT(ISERROR(MATCH(B328,{"Ej statsstøtte"},0))),AD342,"")))))</f>
        <v/>
      </c>
      <c r="AI342" t="s">
        <v>212</v>
      </c>
      <c r="AK342" s="24"/>
      <c r="AL342" s="24"/>
      <c r="AM342" s="24"/>
      <c r="AN342" s="24"/>
      <c r="AO342" s="24"/>
    </row>
    <row r="343" spans="1:41" ht="15">
      <c r="A343" s="209"/>
      <c r="B343" s="210"/>
      <c r="C343" s="210"/>
      <c r="D343" s="210"/>
      <c r="E343" s="203"/>
      <c r="F343" s="165"/>
      <c r="G343" s="166"/>
      <c r="H343" s="166"/>
      <c r="I343" s="166"/>
      <c r="J343" s="166"/>
      <c r="K343" s="166"/>
      <c r="L343" s="166"/>
      <c r="M343" s="166"/>
      <c r="N343" s="166"/>
      <c r="O343" s="166"/>
      <c r="P343" s="44"/>
      <c r="R343"/>
      <c r="S343"/>
      <c r="T343"/>
      <c r="U343"/>
      <c r="W343"/>
      <c r="Y343" s="184"/>
      <c r="Z343" s="184"/>
      <c r="AA343" s="184"/>
      <c r="AB343" s="24"/>
      <c r="AC343" s="24"/>
      <c r="AD343" t="s">
        <v>187</v>
      </c>
      <c r="AE343" s="24" t="str">
        <f>""</f>
        <v/>
      </c>
      <c r="AF343" s="24" t="str">
        <f>""</f>
        <v/>
      </c>
      <c r="AG343" s="84" t="str">
        <f>""</f>
        <v/>
      </c>
      <c r="AH343" s="184" t="str">
        <f>IF(NOT(ISERROR(MATCH("Selvfinansieret",B328,0))),"",IF(NOT(ISERROR(MATCH(B328,{"ABER"},0))),AE343,IF(NOT(ISERROR(MATCH(B328,{"GBER"},0))),AF343,IF(NOT(ISERROR(MATCH(B328,{"FIBER"},0))),AG343,IF(NOT(ISERROR(MATCH(B328,{"Ej statsstøtte"},0))),AD343,"")))))</f>
        <v/>
      </c>
      <c r="AI343" s="24"/>
      <c r="AJ343" s="24"/>
      <c r="AK343" s="24"/>
      <c r="AL343" s="24"/>
      <c r="AM343" s="24"/>
      <c r="AN343" s="24"/>
      <c r="AO343" s="24"/>
    </row>
    <row r="344" spans="1:41" ht="15">
      <c r="A344" s="163"/>
      <c r="B344" s="164"/>
      <c r="C344" s="164"/>
      <c r="D344" s="164"/>
      <c r="E344" s="192" t="s">
        <v>183</v>
      </c>
      <c r="F344" s="193" t="str">
        <f>F329</f>
        <v/>
      </c>
      <c r="G344" s="165"/>
      <c r="H344" s="166"/>
      <c r="I344" s="166"/>
      <c r="J344" s="166"/>
      <c r="K344" s="166"/>
      <c r="L344" s="166"/>
      <c r="M344" s="166"/>
      <c r="N344" s="166"/>
      <c r="O344" s="166"/>
      <c r="P344" s="166"/>
      <c r="Q344" s="44"/>
      <c r="R344"/>
      <c r="S344"/>
      <c r="T344"/>
      <c r="U344"/>
      <c r="W344"/>
      <c r="Y344"/>
      <c r="Z344" s="184"/>
      <c r="AD344" s="24"/>
      <c r="AE344" s="24"/>
      <c r="AF344" s="24"/>
      <c r="AG344" s="24"/>
      <c r="AH344" s="24"/>
      <c r="AI344" s="24"/>
      <c r="AJ344" s="24"/>
      <c r="AK344" s="24"/>
      <c r="AL344" s="24"/>
      <c r="AM344" s="24"/>
      <c r="AN344" s="24"/>
      <c r="AO344" s="24"/>
    </row>
    <row r="345" spans="1:41" ht="30">
      <c r="A345" s="163"/>
      <c r="B345" s="164"/>
      <c r="C345" s="164"/>
      <c r="D345" s="164"/>
      <c r="E345" s="244" t="s">
        <v>215</v>
      </c>
      <c r="F345" s="193" t="str">
        <f>IFERROR(B341/E341,"")</f>
        <v/>
      </c>
      <c r="G345" s="165"/>
      <c r="H345" s="166"/>
      <c r="I345" s="166"/>
      <c r="J345" s="166"/>
      <c r="K345" s="166"/>
      <c r="L345" s="166"/>
      <c r="M345" s="166"/>
      <c r="N345" s="166"/>
      <c r="O345" s="166"/>
      <c r="P345" s="166"/>
      <c r="Q345" s="44"/>
      <c r="R345"/>
      <c r="S345"/>
      <c r="T345"/>
      <c r="U345"/>
      <c r="W345"/>
      <c r="Y345"/>
      <c r="Z345" s="184"/>
      <c r="AD345" s="24"/>
      <c r="AE345" s="24"/>
      <c r="AF345" s="24"/>
      <c r="AG345" s="24"/>
      <c r="AH345" s="24"/>
      <c r="AI345" s="24"/>
      <c r="AJ345" s="24"/>
      <c r="AK345" s="24"/>
      <c r="AL345" s="24"/>
      <c r="AM345" s="24"/>
      <c r="AN345" s="24"/>
      <c r="AO345" s="24"/>
    </row>
    <row r="346" spans="1:41" ht="15">
      <c r="A346" s="34"/>
      <c r="B346" s="35"/>
      <c r="C346" s="35"/>
      <c r="D346" s="35"/>
      <c r="E346" s="36" t="s">
        <v>69</v>
      </c>
      <c r="F346" s="99">
        <f>IF(NOT(ISERROR(MATCH("Ej statsstøtte",B328,0))),0,IFERROR(E340/E339,0))</f>
        <v>0</v>
      </c>
      <c r="G346" s="242"/>
      <c r="H346" s="4"/>
      <c r="I346" s="4"/>
      <c r="J346" s="4"/>
      <c r="K346" s="4"/>
      <c r="L346" s="4"/>
      <c r="M346" s="4"/>
      <c r="N346" s="4"/>
      <c r="O346" s="4"/>
      <c r="P346" s="4"/>
      <c r="R346"/>
      <c r="S346"/>
      <c r="T346"/>
      <c r="U346"/>
      <c r="W346"/>
      <c r="Y346"/>
    </row>
    <row r="347" spans="1:41" ht="15">
      <c r="A347" s="74" t="s">
        <v>79</v>
      </c>
      <c r="B347" s="75">
        <f>IFERROR(E341/$E$15,0)</f>
        <v>0</v>
      </c>
      <c r="C347" s="35"/>
      <c r="D347" s="35"/>
      <c r="E347" s="50" t="s">
        <v>70</v>
      </c>
      <c r="F347" s="99">
        <f>IFERROR(E340/E332,0)</f>
        <v>0</v>
      </c>
      <c r="H347" s="4"/>
      <c r="I347" s="4"/>
      <c r="J347" s="4"/>
      <c r="K347" s="4"/>
      <c r="L347" s="4"/>
      <c r="M347" s="4"/>
      <c r="N347" s="4"/>
      <c r="O347" s="4"/>
      <c r="P347" s="4"/>
      <c r="R347"/>
      <c r="S347"/>
      <c r="T347"/>
      <c r="U347"/>
      <c r="W347"/>
      <c r="Y347"/>
    </row>
    <row r="348" spans="1:41" ht="15">
      <c r="A348" s="73"/>
      <c r="B348" s="76"/>
      <c r="E348" s="50"/>
      <c r="H348" s="4"/>
      <c r="I348" s="4"/>
      <c r="J348" s="4"/>
      <c r="K348" s="4"/>
      <c r="L348" s="4"/>
      <c r="M348" s="4"/>
      <c r="N348" s="4"/>
      <c r="O348" s="4"/>
      <c r="P348" s="4"/>
      <c r="R348"/>
      <c r="S348"/>
      <c r="T348"/>
      <c r="U348"/>
      <c r="W348"/>
      <c r="Y348"/>
      <c r="AD348"/>
    </row>
    <row r="349" spans="1:41" ht="15">
      <c r="A349" s="29" t="s">
        <v>34</v>
      </c>
      <c r="B349" s="1"/>
      <c r="C349" s="206" t="s">
        <v>62</v>
      </c>
      <c r="D349" s="206"/>
      <c r="E349" s="30" t="s">
        <v>37</v>
      </c>
      <c r="F349" s="204"/>
      <c r="G349" s="184"/>
      <c r="H349" s="205"/>
      <c r="I349" s="207"/>
      <c r="J349" s="184"/>
      <c r="K349" s="184"/>
      <c r="L349" s="184"/>
      <c r="M349" s="184"/>
      <c r="R349" s="48"/>
      <c r="S349" s="79"/>
      <c r="T349" s="183"/>
      <c r="W349" s="5"/>
      <c r="X349" s="83"/>
      <c r="AA349" s="184" t="str">
        <f>IF(NOT(ISERROR(MATCH("Selvfinansieret",B350,0))),"",IF(NOT(ISERROR(MATCH(B350,{"ABER"},0))),IF(X349=0,"",X349),IF(NOT(ISERROR(MATCH(B350,{"GEBER"},0))),IF(AG364=0,"",AG364),IF(NOT(ISERROR(MATCH(B350,{"FIBER"},0))),IF(Z349=0,"",Z349),""))))</f>
        <v/>
      </c>
      <c r="AF349" s="184"/>
    </row>
    <row r="350" spans="1:41" ht="15">
      <c r="A350" s="29" t="s">
        <v>207</v>
      </c>
      <c r="B350" s="31"/>
      <c r="C350" s="206"/>
      <c r="D350" s="206"/>
      <c r="E350" s="30" t="s">
        <v>177</v>
      </c>
      <c r="F350" s="31" t="str">
        <f>IF(ISBLANK($F$19),"Projektform skal vælges ved hovedansøger",$F$19)</f>
        <v>Samarbejde</v>
      </c>
      <c r="G350" s="184"/>
      <c r="H350" s="205"/>
      <c r="I350" s="207"/>
      <c r="J350" s="184"/>
      <c r="K350" s="184"/>
      <c r="L350" s="184"/>
      <c r="M350" s="184"/>
      <c r="R350" s="48"/>
      <c r="S350" s="79"/>
      <c r="T350" s="83"/>
      <c r="W350" s="5"/>
      <c r="X350" s="83"/>
      <c r="Y350" s="84"/>
      <c r="AA350" s="184"/>
      <c r="AF350" s="184"/>
    </row>
    <row r="351" spans="1:41" ht="30">
      <c r="A351" s="30" t="s">
        <v>35</v>
      </c>
      <c r="B351" s="31"/>
      <c r="C351" s="30"/>
      <c r="D351" s="30"/>
      <c r="E351" s="217" t="s">
        <v>36</v>
      </c>
      <c r="F351" s="218" t="str">
        <f>IFERROR(IF(NOT(ISERROR(MATCH(B350,{"ABER"},0))),INDEX(ABER_Tilskudsprocent_liste[#All],MATCH(B351,ABER_Tilskudsprocent_liste[[#All],[Typer af projekter og aktiviteter/ virksomhedsstørrelse]],0),MATCH(AA353,ABER_Tilskudsprocent_liste[#Headers],0)),IF(NOT(ISERROR(MATCH(B350,{"GBER"},0))),INDEX(GEBER_Tilskudsprocent_liste[#All],MATCH(B351,GEBER_Tilskudsprocent_liste[[#All],[Typer af projekter og aktiviteter/ virksomhedsstørrelse]],0),MATCH(AA353,GEBER_Tilskudsprocent_liste[#Headers],0)),IF(NOT(ISERROR(MATCH(B350,{"FIBER"},0))),INDEX(FIBER_Tilskudsprocent_liste[#All],MATCH(B351,FIBER_Tilskudsprocent_liste[[#All],[Typer af projekter og aktiviteter/ virksomhedsstørrelse]],0),MATCH(AA353,FIBER_Tilskudsprocent_liste[#Headers],0)),""))),"")</f>
        <v/>
      </c>
      <c r="G351" s="217" t="s">
        <v>213</v>
      </c>
      <c r="H351" s="249" t="s">
        <v>218</v>
      </c>
      <c r="I351" s="250"/>
      <c r="J351" s="251" t="s">
        <v>221</v>
      </c>
      <c r="K351" s="251"/>
      <c r="L351" s="184"/>
      <c r="M351" s="184"/>
      <c r="R351" s="49"/>
      <c r="S351" s="80"/>
      <c r="T351" s="83"/>
      <c r="W351" s="5"/>
      <c r="X351" s="186"/>
      <c r="AB351" s="83"/>
      <c r="AF351" s="184"/>
    </row>
    <row r="352" spans="1:41" ht="15">
      <c r="A352" s="29"/>
      <c r="B352" s="30"/>
      <c r="C352" s="30"/>
      <c r="D352" s="30"/>
      <c r="E352" s="217"/>
      <c r="F352" s="255" t="str">
        <f>IFERROR(IF(NOT(ISERROR(MATCH(B350,{"ABER"},0))),INDEX(ABER_Tilskudsprocent_liste[#All],MATCH(B351,ABER_Tilskudsprocent_liste[[#All],[Typer af projekter og aktiviteter/ virksomhedsstørrelse]],0),MATCH(AA353,ABER_Tilskudsprocent_liste[#Headers],0)),IF(NOT(ISERROR(MATCH(B350,{"GBER"},0))),INDEX(GEBER_Tilskudsprocent_liste[#All],MATCH(B351,GEBER_Tilskudsprocent_liste[[#All],[Typer af projekter og aktiviteter/ virksomhedsstørrelse]],0),MATCH(AA353,GEBER_Tilskudsprocent_liste[#Headers],0)),IF(NOT(ISERROR(MATCH(B350,{"FIBER"},0))),INDEX(FIBER_Tilskudsprocent_liste[#All],MATCH(B351,FIBER_Tilskudsprocent_liste[[#All],[Typer af projekter og aktiviteter/ virksomhedsstørrelse]],0),MATCH(AA353,FIBER_Tilskudsprocent_liste[#Headers],0)),""))),"")</f>
        <v/>
      </c>
      <c r="G352" s="252"/>
      <c r="H352" s="251" t="str">
        <f>IFERROR(IF(E363*(1-F352)-C364&lt;0,F352-((E363*F352+C364)-E363)/E363,""),"")</f>
        <v/>
      </c>
      <c r="I352" s="251" t="str">
        <f>IFERROR(IF(D364&lt;&gt;0,IF(D364=E363,0,IF(C364&gt;0,(F352-D364/E363)-H352,"HA")),IF(E363*(1-F352)-C364&lt;0,((F352-((E363*F352+C364+D364)-E363)/E363)),"")),"")</f>
        <v/>
      </c>
      <c r="J352" s="253" t="e">
        <f>I352-H353</f>
        <v>#VALUE!</v>
      </c>
      <c r="K352" s="251"/>
      <c r="L352" s="184"/>
      <c r="M352" s="184"/>
      <c r="R352" s="49"/>
      <c r="S352" s="80"/>
      <c r="T352" s="83"/>
      <c r="U352" s="41" t="s">
        <v>220</v>
      </c>
      <c r="V352" t="s">
        <v>219</v>
      </c>
      <c r="W352" s="184" t="s">
        <v>217</v>
      </c>
      <c r="X352" s="184" t="s">
        <v>216</v>
      </c>
      <c r="Y352" s="184" t="s">
        <v>182</v>
      </c>
      <c r="AA352" s="42" t="s">
        <v>179</v>
      </c>
      <c r="AB352" s="46" t="s">
        <v>177</v>
      </c>
      <c r="AC352"/>
    </row>
    <row r="353" spans="1:41" ht="15.75" thickBot="1">
      <c r="A353" s="37"/>
      <c r="B353" s="27" t="s">
        <v>85</v>
      </c>
      <c r="C353" s="27" t="s">
        <v>208</v>
      </c>
      <c r="D353" s="27" t="s">
        <v>214</v>
      </c>
      <c r="E353" s="27" t="s">
        <v>0</v>
      </c>
      <c r="F353" s="28" t="s">
        <v>13</v>
      </c>
      <c r="G353" s="208"/>
      <c r="H353" s="254" t="e">
        <f>(F352-D364/E363)</f>
        <v>#VALUE!</v>
      </c>
      <c r="I353" s="252"/>
      <c r="J353" s="208"/>
      <c r="K353" s="252"/>
      <c r="L353" s="208"/>
      <c r="M353" s="208"/>
      <c r="N353" s="4"/>
      <c r="O353" s="4"/>
      <c r="P353" s="189"/>
      <c r="Q353" s="42"/>
      <c r="R353" s="81"/>
      <c r="S353" s="41"/>
      <c r="T353" s="41"/>
      <c r="U353"/>
      <c r="V353" s="5"/>
      <c r="W353" s="184"/>
      <c r="X353" s="184"/>
      <c r="Z353" s="83"/>
      <c r="AA353" s="40" t="str">
        <f>CONCATENATE(F349," - ",AB353)</f>
        <v xml:space="preserve"> - Samarbejde</v>
      </c>
      <c r="AB353" t="str">
        <f>F350</f>
        <v>Samarbejde</v>
      </c>
      <c r="AC353"/>
    </row>
    <row r="354" spans="1:41" ht="15">
      <c r="A354" s="5" t="s">
        <v>82</v>
      </c>
      <c r="B354" s="196">
        <f>IFERROR(IF(E354=0,0,Y354),0)</f>
        <v>0</v>
      </c>
      <c r="C354" s="196">
        <f t="shared" ref="C354:C360" si="32">IFERROR(E354-B354,0)</f>
        <v>0</v>
      </c>
      <c r="D354" s="196"/>
      <c r="E354" s="215"/>
      <c r="F354" s="32"/>
      <c r="G354" s="283"/>
      <c r="H354" s="284"/>
      <c r="I354" s="284"/>
      <c r="J354" s="284"/>
      <c r="K354" s="284"/>
      <c r="L354" s="284"/>
      <c r="M354" s="284"/>
      <c r="N354" s="284"/>
      <c r="O354" s="285"/>
      <c r="P354" s="190"/>
      <c r="Q354" s="45"/>
      <c r="R354" s="78"/>
      <c r="S354" s="41"/>
      <c r="T354" s="41"/>
      <c r="U354" s="41" t="e">
        <f>((F352-((E363*F352+C364)-E363)/E363))*E354</f>
        <v>#VALUE!</v>
      </c>
      <c r="V354" t="e">
        <f>H353*E354</f>
        <v>#VALUE!</v>
      </c>
      <c r="W354" s="5">
        <f>IFERROR(IF(E354=0,0,E354*H352),0)</f>
        <v>0</v>
      </c>
      <c r="X354" s="184">
        <f>IF(E354=0,0,E354*F351)</f>
        <v>0</v>
      </c>
      <c r="Y354" s="184">
        <f>IF(NOT(ISERROR(MATCH("Selvfinansieret",B350,0))),0,IF(OR(NOT(ISERROR(MATCH("Ej statsstøtte",B350,0))),NOT(ISERROR(MATCH(B350,AI360:AI362,0)))),E354,IF(AND(D364=0,C364=0),X354,IF(AND(D364&gt;0,C364=0),V354,IF(AND(D364&gt;0,C364&gt;0,V354=0),0,IF(AND(W354&lt;&gt;0,W354&lt;V354),W354,V354))))))</f>
        <v>0</v>
      </c>
      <c r="AA354" s="40"/>
      <c r="AB354" s="41"/>
      <c r="AC354"/>
      <c r="AE354" s="292" t="s">
        <v>178</v>
      </c>
      <c r="AF354" s="292"/>
      <c r="AG354" s="292"/>
    </row>
    <row r="355" spans="1:41" ht="15">
      <c r="A355" s="5" t="s">
        <v>3</v>
      </c>
      <c r="B355" s="196">
        <f t="shared" ref="B355:B360" si="33">IFERROR(IF(E355=0,0,Y355),0)</f>
        <v>0</v>
      </c>
      <c r="C355" s="196">
        <f t="shared" si="32"/>
        <v>0</v>
      </c>
      <c r="D355" s="196"/>
      <c r="E355" s="215"/>
      <c r="F355" s="95"/>
      <c r="G355" s="286"/>
      <c r="H355" s="287"/>
      <c r="I355" s="287"/>
      <c r="J355" s="287"/>
      <c r="K355" s="287"/>
      <c r="L355" s="287"/>
      <c r="M355" s="287"/>
      <c r="N355" s="287"/>
      <c r="O355" s="288"/>
      <c r="P355" s="190"/>
      <c r="Q355" s="78"/>
      <c r="R355" s="82"/>
      <c r="S355" s="43"/>
      <c r="T355" s="41"/>
      <c r="U355" s="41" t="e">
        <f>((F352-((E363*F352+C364+D364)-E363)/E363))*E355</f>
        <v>#VALUE!</v>
      </c>
      <c r="V355" t="e">
        <f>H353*E355</f>
        <v>#VALUE!</v>
      </c>
      <c r="W355" s="5">
        <f>IFERROR(IF(E355=0,0,E355*H352),0)</f>
        <v>0</v>
      </c>
      <c r="X355" s="184">
        <f>IF(E355=0,0,E355*F351)</f>
        <v>0</v>
      </c>
      <c r="Y355" s="184">
        <f>IF(NOT(ISERROR(MATCH("Selvfinansieret",B351,0))),0,IF(OR(NOT(ISERROR(MATCH("Ej statsstøtte",B351,0))),NOT(ISERROR(MATCH(B351,AI361:AI363,0)))),E355,IF(AND(D364=0,C364=0),X355,IF(AND(D364&gt;0,C364=0),V355,IF(AND(D364&gt;0,C364&gt;0,V355=0),0,IF(AND(W355&lt;&gt;0,W355&lt;V355),W355,V355))))))</f>
        <v>0</v>
      </c>
      <c r="AA355" s="40"/>
      <c r="AB355" s="41"/>
      <c r="AC355"/>
    </row>
    <row r="356" spans="1:41" ht="15">
      <c r="A356" s="5" t="s">
        <v>84</v>
      </c>
      <c r="B356" s="196">
        <f t="shared" si="33"/>
        <v>0</v>
      </c>
      <c r="C356" s="196">
        <f t="shared" si="32"/>
        <v>0</v>
      </c>
      <c r="D356" s="196"/>
      <c r="E356" s="215"/>
      <c r="F356" s="95"/>
      <c r="G356" s="286"/>
      <c r="H356" s="287"/>
      <c r="I356" s="287"/>
      <c r="J356" s="287"/>
      <c r="K356" s="287"/>
      <c r="L356" s="287"/>
      <c r="M356" s="287"/>
      <c r="N356" s="287"/>
      <c r="O356" s="288"/>
      <c r="P356" s="190"/>
      <c r="Q356" s="78"/>
      <c r="R356" s="82"/>
      <c r="S356" s="43"/>
      <c r="T356" s="41"/>
      <c r="U356" s="41" t="e">
        <f>((F352-((E363*F352+C364+D364)-E363)/E363))*E356</f>
        <v>#VALUE!</v>
      </c>
      <c r="V356" t="e">
        <f>H353*E356</f>
        <v>#VALUE!</v>
      </c>
      <c r="W356" s="5">
        <f>IFERROR(IF(E356=0,0,E356*H352),0)</f>
        <v>0</v>
      </c>
      <c r="X356" s="184">
        <f>IF(E356=0,0,E356*F351)</f>
        <v>0</v>
      </c>
      <c r="Y356" s="184">
        <f>IF(NOT(ISERROR(MATCH("Selvfinansieret",B352,0))),0,IF(OR(NOT(ISERROR(MATCH("Ej statsstøtte",B352,0))),NOT(ISERROR(MATCH(B352,AI362:AI364,0)))),E356,IF(AND(D364=0,C364=0),X356,IF(AND(D364&gt;0,C364=0),V356,IF(AND(D364&gt;0,C364&gt;0,V356=0),0,IF(AND(W356&lt;&gt;0,W356&lt;V356),W356,V356))))))</f>
        <v>0</v>
      </c>
      <c r="AA356" s="40"/>
      <c r="AB356" s="41"/>
      <c r="AC356"/>
      <c r="AD356" s="50" t="s">
        <v>210</v>
      </c>
      <c r="AE356" s="50" t="s">
        <v>165</v>
      </c>
      <c r="AF356" s="50" t="s">
        <v>186</v>
      </c>
      <c r="AG356" s="50" t="s">
        <v>166</v>
      </c>
      <c r="AH356" s="50" t="s">
        <v>184</v>
      </c>
      <c r="AI356" s="50" t="s">
        <v>188</v>
      </c>
      <c r="AJ356" s="50" t="s">
        <v>211</v>
      </c>
    </row>
    <row r="357" spans="1:41" ht="15">
      <c r="A357" s="5" t="s">
        <v>46</v>
      </c>
      <c r="B357" s="196">
        <f t="shared" si="33"/>
        <v>0</v>
      </c>
      <c r="C357" s="196">
        <f t="shared" si="32"/>
        <v>0</v>
      </c>
      <c r="D357" s="196"/>
      <c r="E357" s="215"/>
      <c r="F357" s="95"/>
      <c r="G357" s="286"/>
      <c r="H357" s="287"/>
      <c r="I357" s="287"/>
      <c r="J357" s="287"/>
      <c r="K357" s="287"/>
      <c r="L357" s="287"/>
      <c r="M357" s="287"/>
      <c r="N357" s="287"/>
      <c r="O357" s="288"/>
      <c r="P357" s="191"/>
      <c r="Q357" s="78"/>
      <c r="R357" s="82"/>
      <c r="S357" s="43"/>
      <c r="T357" s="41"/>
      <c r="U357" s="41" t="e">
        <f>((F352-((E363*F352+C364+D364)-E363)/E363))*E357</f>
        <v>#VALUE!</v>
      </c>
      <c r="V357" t="e">
        <f>H353*E357</f>
        <v>#VALUE!</v>
      </c>
      <c r="W357" s="5">
        <f>IFERROR(IF(E357=0,0,E357*H352),0)</f>
        <v>0</v>
      </c>
      <c r="X357" s="184">
        <f>IF(E357=0,0,E357*F351)</f>
        <v>0</v>
      </c>
      <c r="Y357" s="184">
        <f>IF(NOT(ISERROR(MATCH("Selvfinansieret",B353,0))),0,IF(OR(NOT(ISERROR(MATCH("Ej statsstøtte",B353,0))),NOT(ISERROR(MATCH(B353,AI363:AI365,0)))),E357,IF(AND(D364=0,C364=0),X357,IF(AND(D364&gt;0,C364=0),V357,IF(AND(D364&gt;0,C364&gt;0,V357=0),0,IF(AND(W357&lt;&gt;0,W357&lt;V357),W357,V357))))))</f>
        <v>0</v>
      </c>
      <c r="AA357" t="s">
        <v>180</v>
      </c>
      <c r="AB357" t="s">
        <v>175</v>
      </c>
      <c r="AC357"/>
      <c r="AD357" t="s">
        <v>159</v>
      </c>
      <c r="AE357" t="s">
        <v>159</v>
      </c>
      <c r="AF357" t="s">
        <v>167</v>
      </c>
      <c r="AG357" s="181" t="s">
        <v>174</v>
      </c>
      <c r="AH357" s="184" t="str">
        <f>IF(NOT(ISERROR(MATCH("Selvfinansieret",B350,0))),"",IF(NOT(ISERROR(MATCH(B350,{"ABER"},0))),AE357,IF(NOT(ISERROR(MATCH(B350,{"GBER"},0))),AF357,IF(NOT(ISERROR(MATCH(B350,{"FIBER"},0))),AG357,IF(NOT(ISERROR(MATCH(B350,{"Ej statsstøtte"},0))),AD357,"")))))</f>
        <v/>
      </c>
      <c r="AI357" s="182" t="s">
        <v>165</v>
      </c>
    </row>
    <row r="358" spans="1:41" ht="15">
      <c r="A358" s="5" t="s">
        <v>2</v>
      </c>
      <c r="B358" s="196">
        <f t="shared" si="33"/>
        <v>0</v>
      </c>
      <c r="C358" s="196">
        <f t="shared" si="32"/>
        <v>0</v>
      </c>
      <c r="D358" s="196"/>
      <c r="E358" s="215"/>
      <c r="F358" s="95"/>
      <c r="G358" s="286"/>
      <c r="H358" s="287"/>
      <c r="I358" s="287"/>
      <c r="J358" s="287"/>
      <c r="K358" s="287"/>
      <c r="L358" s="287"/>
      <c r="M358" s="287"/>
      <c r="N358" s="287"/>
      <c r="O358" s="288"/>
      <c r="P358" s="191"/>
      <c r="Q358" s="78"/>
      <c r="R358" s="82"/>
      <c r="S358" s="43"/>
      <c r="T358" s="41"/>
      <c r="U358" s="41" t="e">
        <f>((F352-((E363*F352+C364+D364)-E363)/E363))*E358</f>
        <v>#VALUE!</v>
      </c>
      <c r="V358" t="e">
        <f>H353*E358</f>
        <v>#VALUE!</v>
      </c>
      <c r="W358" s="5">
        <f>IFERROR(IF(E358=0,0,E358*H352),0)</f>
        <v>0</v>
      </c>
      <c r="X358" s="184">
        <f>IF(E358=0,0,E358*F351)</f>
        <v>0</v>
      </c>
      <c r="Y358" s="184">
        <f>IF(NOT(ISERROR(MATCH("Selvfinansieret",B354,0))),0,IF(OR(NOT(ISERROR(MATCH("Ej statsstøtte",B354,0))),NOT(ISERROR(MATCH(B354,AI364:AI366,0)))),E358,IF(AND(D364=0,C364=0),X358,IF(AND(D364&gt;0,C364=0),V358,IF(AND(D364&gt;0,C364&gt;0,V358=0),0,IF(AND(W358&lt;&gt;0,W358&lt;V358),W358,V358))))))</f>
        <v>0</v>
      </c>
      <c r="AA358" t="s">
        <v>68</v>
      </c>
      <c r="AB358" t="s">
        <v>176</v>
      </c>
      <c r="AC358"/>
      <c r="AD358" t="s">
        <v>160</v>
      </c>
      <c r="AE358" t="s">
        <v>160</v>
      </c>
      <c r="AF358" t="s">
        <v>168</v>
      </c>
      <c r="AG358" s="181" t="s">
        <v>161</v>
      </c>
      <c r="AH358" s="184" t="str">
        <f>IF(NOT(ISERROR(MATCH("Selvfinansieret",B350,0))),"",IF(NOT(ISERROR(MATCH(B350,{"ABER"},0))),AE358,IF(NOT(ISERROR(MATCH(B350,{"GBER"},0))),AF358,IF(NOT(ISERROR(MATCH(B350,{"FIBER"},0))),AG358,IF(NOT(ISERROR(MATCH(B350,{"Ej statsstøtte"},0))),AD358,"")))))</f>
        <v/>
      </c>
      <c r="AI358" s="183" t="s">
        <v>186</v>
      </c>
    </row>
    <row r="359" spans="1:41" ht="14.25" customHeight="1">
      <c r="A359" s="5" t="s">
        <v>14</v>
      </c>
      <c r="B359" s="196">
        <f t="shared" si="33"/>
        <v>0</v>
      </c>
      <c r="C359" s="196">
        <f t="shared" si="32"/>
        <v>0</v>
      </c>
      <c r="D359" s="196"/>
      <c r="E359" s="215"/>
      <c r="F359" s="95"/>
      <c r="G359" s="286"/>
      <c r="H359" s="287"/>
      <c r="I359" s="287"/>
      <c r="J359" s="287"/>
      <c r="K359" s="287"/>
      <c r="L359" s="287"/>
      <c r="M359" s="287"/>
      <c r="N359" s="287"/>
      <c r="O359" s="288"/>
      <c r="P359" s="190"/>
      <c r="Q359" s="78"/>
      <c r="R359" s="82"/>
      <c r="S359" s="43"/>
      <c r="T359" s="41"/>
      <c r="U359" s="41" t="e">
        <f>((F352-((E363*F352+C364+D364)-E363)/E363))*E359</f>
        <v>#VALUE!</v>
      </c>
      <c r="V359" t="e">
        <f>H353*E359</f>
        <v>#VALUE!</v>
      </c>
      <c r="W359" s="5">
        <f>IFERROR(IF(E359=0,0,E359*H352),0)</f>
        <v>0</v>
      </c>
      <c r="X359" s="184">
        <f>IF(E359=0,0,E359*F351)</f>
        <v>0</v>
      </c>
      <c r="Y359" s="184">
        <f>IF(NOT(ISERROR(MATCH("Selvfinansieret",B355,0))),0,IF(OR(NOT(ISERROR(MATCH("Ej statsstøtte",B355,0))),NOT(ISERROR(MATCH(B355,AI365:AI367,0)))),E359,IF(AND(D364=0,C364=0),X359,IF(AND(D364&gt;0,C364=0),V359,IF(AND(D364&gt;0,C364&gt;0,V359=0),0,IF(AND(W359&lt;&gt;0,W359&lt;V359),W359,V359))))))</f>
        <v>0</v>
      </c>
      <c r="Z359" s="184"/>
      <c r="AA359" t="s">
        <v>181</v>
      </c>
      <c r="AB359"/>
      <c r="AC359"/>
      <c r="AD359" t="s">
        <v>161</v>
      </c>
      <c r="AE359" t="s">
        <v>161</v>
      </c>
      <c r="AF359" t="s">
        <v>169</v>
      </c>
      <c r="AG359" s="241" t="s">
        <v>187</v>
      </c>
      <c r="AH359" s="184" t="str">
        <f>IF(NOT(ISERROR(MATCH("Selvfinansieret",B350,0))),"",IF(NOT(ISERROR(MATCH(B350,{"ABER"},0))),AE359,IF(NOT(ISERROR(MATCH(B350,{"GBER"},0))),AF359,IF(NOT(ISERROR(MATCH(B350,{"FIBER"},0))),AG359,IF(NOT(ISERROR(MATCH(B350,{"Ej statsstøtte"},0))),AD359,"")))))</f>
        <v/>
      </c>
      <c r="AI359" s="183" t="s">
        <v>166</v>
      </c>
    </row>
    <row r="360" spans="1:41" ht="15.75" thickBot="1">
      <c r="A360" s="26" t="s">
        <v>83</v>
      </c>
      <c r="B360" s="196">
        <f t="shared" si="33"/>
        <v>0</v>
      </c>
      <c r="C360" s="196">
        <f t="shared" si="32"/>
        <v>0</v>
      </c>
      <c r="D360" s="196"/>
      <c r="E360" s="216"/>
      <c r="F360" s="95"/>
      <c r="G360" s="287"/>
      <c r="H360" s="287"/>
      <c r="I360" s="287"/>
      <c r="J360" s="287"/>
      <c r="K360" s="287"/>
      <c r="L360" s="287"/>
      <c r="M360" s="287"/>
      <c r="N360" s="287"/>
      <c r="O360" s="288"/>
      <c r="P360" s="190"/>
      <c r="Q360" s="78"/>
      <c r="R360" s="82"/>
      <c r="S360" s="43"/>
      <c r="T360" s="41"/>
      <c r="U360" s="41" t="e">
        <f>((F352-((E363*F352+C364+D364)-E363)/E363))*E360</f>
        <v>#VALUE!</v>
      </c>
      <c r="V360" t="e">
        <f>H353*E360</f>
        <v>#VALUE!</v>
      </c>
      <c r="W360" s="5">
        <f>IFERROR(IF(E360=0,0,E360*H352),0)</f>
        <v>0</v>
      </c>
      <c r="X360" s="184">
        <f>IF(E360=0,0,E360*F351)</f>
        <v>0</v>
      </c>
      <c r="Y360" s="184">
        <f>IF(NOT(ISERROR(MATCH("Selvfinansieret",B356,0))),0,IF(OR(NOT(ISERROR(MATCH("Ej statsstøtte",B356,0))),NOT(ISERROR(MATCH(B356,AI366:AI368,0)))),E360,IF(AND(D364=0,C364=0),X360,IF(AND(D364&gt;0,C364=0),V360,IF(AND(D364&gt;0,C364&gt;0,V360=0),0,IF(AND(W360&lt;&gt;0,W360&lt;V360),W360,V360))))))</f>
        <v>0</v>
      </c>
      <c r="Z360" s="184"/>
      <c r="AA360" t="s">
        <v>87</v>
      </c>
      <c r="AB360"/>
      <c r="AC360"/>
      <c r="AD360" t="s">
        <v>162</v>
      </c>
      <c r="AE360" t="s">
        <v>162</v>
      </c>
      <c r="AF360" t="s">
        <v>170</v>
      </c>
      <c r="AG360" s="84" t="str">
        <f>""</f>
        <v/>
      </c>
      <c r="AH360" s="184" t="str">
        <f>IF(NOT(ISERROR(MATCH("Selvfinansieret",B350,0))),"",IF(NOT(ISERROR(MATCH(B350,{"ABER"},0))),AE360,IF(NOT(ISERROR(MATCH(B350,{"GBER"},0))),AF360,IF(NOT(ISERROR(MATCH(B350,{"FIBER"},0))),AG360,IF(NOT(ISERROR(MATCH(B350,{"Ej statsstøtte"},0))),AD360,"")))))</f>
        <v/>
      </c>
      <c r="AI360" s="83" t="s">
        <v>126</v>
      </c>
    </row>
    <row r="361" spans="1:41" ht="15">
      <c r="A361" s="98" t="s">
        <v>31</v>
      </c>
      <c r="B361" s="200">
        <f>SUM(B354+B355+B356+B357-B358-B359+B360)</f>
        <v>0</v>
      </c>
      <c r="C361" s="197">
        <f>SUM(C354+C355+C356+C357-C358-C359+C360)</f>
        <v>0</v>
      </c>
      <c r="D361" s="197"/>
      <c r="E361" s="200">
        <f>SUM(B361:C361)</f>
        <v>0</v>
      </c>
      <c r="F361" s="97"/>
      <c r="G361" s="286"/>
      <c r="H361" s="287"/>
      <c r="I361" s="287"/>
      <c r="J361" s="287"/>
      <c r="K361" s="287"/>
      <c r="L361" s="287"/>
      <c r="M361" s="287"/>
      <c r="N361" s="287"/>
      <c r="O361" s="288"/>
      <c r="P361" s="44"/>
      <c r="R361"/>
      <c r="S361"/>
      <c r="T361"/>
      <c r="U361" s="41" t="e">
        <f>((F352-((E363*F352+C364+D364)-E363)/E363))*E361</f>
        <v>#VALUE!</v>
      </c>
      <c r="V361" t="e">
        <f>H353*E361</f>
        <v>#VALUE!</v>
      </c>
      <c r="W361" s="5">
        <f>IFERROR(IF(E361=0,0,E361*H352),0)</f>
        <v>0</v>
      </c>
      <c r="X361" s="184">
        <f>IF(E361=0,0,E361*F351)</f>
        <v>0</v>
      </c>
      <c r="Y361" s="184">
        <f>IF(NOT(ISERROR(MATCH("Selvfinansieret",B357,0))),0,IF(OR(NOT(ISERROR(MATCH("Ej statsstøtte",B357,0))),NOT(ISERROR(MATCH(B357,AI367:AI369,0)))),E361,IF(AND(D364=0,C364=0),X361,IF(AND(D364&gt;0,C364=0),V361,IF(AND(D364&gt;0,C364&gt;0,V361=0),0,IF(AND(W361&lt;&gt;0,W361&lt;V361),W361,V361))))))</f>
        <v>0</v>
      </c>
      <c r="Z361" s="184"/>
      <c r="AA361" t="s">
        <v>209</v>
      </c>
      <c r="AB361"/>
      <c r="AC361"/>
      <c r="AD361" t="s">
        <v>172</v>
      </c>
      <c r="AE361" t="s">
        <v>163</v>
      </c>
      <c r="AF361" t="s">
        <v>171</v>
      </c>
      <c r="AG361" s="84" t="str">
        <f>""</f>
        <v/>
      </c>
      <c r="AH361" s="184" t="str">
        <f>IF(NOT(ISERROR(MATCH("Selvfinansieret",B350,0))),"",IF(NOT(ISERROR(MATCH(B350,{"ABER"},0))),AE361,IF(NOT(ISERROR(MATCH(B350,{"GBER"},0))),AF361,IF(NOT(ISERROR(MATCH(B350,{"FIBER"},0))),AG361,IF(NOT(ISERROR(MATCH(B350,{"Ej statsstøtte"},0))),AD361,"")))))</f>
        <v/>
      </c>
      <c r="AI361" s="83" t="s">
        <v>127</v>
      </c>
    </row>
    <row r="362" spans="1:41" ht="15.75" thickBot="1">
      <c r="A362" s="33" t="s">
        <v>1</v>
      </c>
      <c r="B362" s="198">
        <f>IFERROR(IF(E362=0,0,Y362),0)</f>
        <v>0</v>
      </c>
      <c r="C362" s="196">
        <f>IFERROR(E362-B362,0)</f>
        <v>0</v>
      </c>
      <c r="D362" s="196"/>
      <c r="E362" s="216"/>
      <c r="F362" s="96"/>
      <c r="G362" s="286"/>
      <c r="H362" s="287"/>
      <c r="I362" s="287"/>
      <c r="J362" s="287"/>
      <c r="K362" s="287"/>
      <c r="L362" s="287"/>
      <c r="M362" s="287"/>
      <c r="N362" s="287"/>
      <c r="O362" s="288"/>
      <c r="P362" s="190"/>
      <c r="R362"/>
      <c r="S362"/>
      <c r="T362"/>
      <c r="U362" s="41" t="e">
        <f>((F352-((E363*F352+C364+D364)-E363)/E363))*E362</f>
        <v>#VALUE!</v>
      </c>
      <c r="V362" t="e">
        <f>H353*E362</f>
        <v>#VALUE!</v>
      </c>
      <c r="W362" s="5">
        <f>IFERROR(IF(E362=0,0,E362*H352),0)</f>
        <v>0</v>
      </c>
      <c r="X362" s="184">
        <f>IF(E362=0,0,E362*F351)</f>
        <v>0</v>
      </c>
      <c r="Y362" s="184">
        <f>IF(NOT(ISERROR(MATCH("Selvfinansieret",B358,0))),0,IF(OR(NOT(ISERROR(MATCH("Ej statsstøtte",B358,0))),NOT(ISERROR(MATCH(B358,AI368:AI370,0)))),E362,IF(AND(D364=0,C364=0),X362,IF(AND(D364&gt;0,C364=0),V362,IF(AND(D364&gt;0,C364&gt;0,V362=0),0,IF(AND(W362&lt;&gt;0,W362&lt;V362),W362,V362))))))</f>
        <v>0</v>
      </c>
      <c r="Z362" s="184"/>
      <c r="AA362" s="40"/>
      <c r="AB362" s="41"/>
      <c r="AC362"/>
      <c r="AD362" t="s">
        <v>163</v>
      </c>
      <c r="AE362" t="s">
        <v>164</v>
      </c>
      <c r="AF362" t="s">
        <v>172</v>
      </c>
      <c r="AG362" s="84" t="str">
        <f>""</f>
        <v/>
      </c>
      <c r="AH362" s="184" t="str">
        <f>IF(NOT(ISERROR(MATCH("Selvfinansieret",B350,0))),"",IF(NOT(ISERROR(MATCH(B350,{"ABER"},0))),AE362,IF(NOT(ISERROR(MATCH(B350,{"GBER"},0))),AF362,IF(NOT(ISERROR(MATCH(B350,{"FIBER"},0))),AG362,IF(NOT(ISERROR(MATCH(B350,{"Ej statsstøtte"},0))),AD362,"")))))</f>
        <v/>
      </c>
      <c r="AI362" s="83" t="s">
        <v>128</v>
      </c>
    </row>
    <row r="363" spans="1:41" ht="15.75" thickBot="1">
      <c r="A363" s="167" t="s">
        <v>0</v>
      </c>
      <c r="B363" s="248">
        <f>IF(B361+B362&lt;=0,0,B361+B362)</f>
        <v>0</v>
      </c>
      <c r="C363" s="248">
        <f>IF(C361+C362-C364&lt;=0,0,C361+C362-C364)</f>
        <v>0</v>
      </c>
      <c r="D363" s="199"/>
      <c r="E363" s="201">
        <f>SUM(E354+E355+E356+E357-E358-E359+E360)+E362</f>
        <v>0</v>
      </c>
      <c r="F363" s="168"/>
      <c r="G363" s="289"/>
      <c r="H363" s="290"/>
      <c r="I363" s="290"/>
      <c r="J363" s="290"/>
      <c r="K363" s="290"/>
      <c r="L363" s="290"/>
      <c r="M363" s="290"/>
      <c r="N363" s="290"/>
      <c r="O363" s="291"/>
      <c r="P363" s="44"/>
      <c r="R363"/>
      <c r="S363"/>
      <c r="T363"/>
      <c r="U363" s="41" t="e">
        <f>((F352-((E363*F352+C364+D364)-E363)/E363))*E363</f>
        <v>#VALUE!</v>
      </c>
      <c r="V363" t="e">
        <f>H353*E363</f>
        <v>#VALUE!</v>
      </c>
      <c r="W363" s="5">
        <f>IFERROR(IF(E363=0,0,E363*H352),0)</f>
        <v>0</v>
      </c>
      <c r="Y363" s="184">
        <f>IF(NOT(ISERROR(MATCH("Selvfinansieret",B359,0))),0,IF(OR(NOT(ISERROR(MATCH("Ej statsstøtte",B359,0))),NOT(ISERROR(MATCH(B359,AI369:AI371,0)))),E363,IF(AND(D364=0,C364=0),X363,IF(AND(D364&gt;0,C364=0),V363,IF(AND(D364&gt;0,C364&gt;0,V363=0),0,IF(AND(W363&lt;&gt;0,W363&lt;V363),W363,V363))))))</f>
        <v>0</v>
      </c>
      <c r="Z363" s="184"/>
      <c r="AA363" s="182"/>
      <c r="AB363" s="182"/>
      <c r="AC363"/>
      <c r="AD363" t="s">
        <v>164</v>
      </c>
      <c r="AE363" s="84" t="str">
        <f>""</f>
        <v/>
      </c>
      <c r="AF363" t="s">
        <v>161</v>
      </c>
      <c r="AG363" s="84" t="str">
        <f>""</f>
        <v/>
      </c>
      <c r="AH363" s="184" t="str">
        <f>IF(NOT(ISERROR(MATCH("Selvfinansieret",B350,0))),"",IF(NOT(ISERROR(MATCH(B350,{"ABER"},0))),AE363,IF(NOT(ISERROR(MATCH(B350,{"GBER"},0))),AF363,IF(NOT(ISERROR(MATCH(B350,{"FIBER"},0))),AG363,IF(NOT(ISERROR(MATCH(B350,{"Ej statsstøtte"},0))),AD363,"")))))</f>
        <v/>
      </c>
      <c r="AI363" s="41" t="s">
        <v>185</v>
      </c>
    </row>
    <row r="364" spans="1:41" ht="15">
      <c r="A364" s="169" t="s">
        <v>151</v>
      </c>
      <c r="B364" s="247">
        <f>B363</f>
        <v>0</v>
      </c>
      <c r="C364" s="243"/>
      <c r="D364" s="243"/>
      <c r="E364" s="247">
        <f>SUM(B354+B355+B356+B357-B358-B359+B360)</f>
        <v>0</v>
      </c>
      <c r="F364" s="187"/>
      <c r="G364" s="166"/>
      <c r="H364" s="166"/>
      <c r="I364" s="166"/>
      <c r="J364" s="166"/>
      <c r="K364" s="166"/>
      <c r="L364" s="166"/>
      <c r="M364" s="166"/>
      <c r="N364" s="166"/>
      <c r="O364" s="166"/>
      <c r="P364" s="44"/>
      <c r="R364"/>
      <c r="S364"/>
      <c r="T364"/>
      <c r="U364"/>
      <c r="W364"/>
      <c r="Y364" s="184"/>
      <c r="Z364" s="184"/>
      <c r="AA364" s="78"/>
      <c r="AB364" s="183"/>
      <c r="AC364" s="41"/>
      <c r="AD364" t="s">
        <v>174</v>
      </c>
      <c r="AE364" s="5" t="str">
        <f>""</f>
        <v/>
      </c>
      <c r="AF364" s="84" t="s">
        <v>173</v>
      </c>
      <c r="AG364" s="84" t="str">
        <f>""</f>
        <v/>
      </c>
      <c r="AH364" s="184" t="str">
        <f>IF(NOT(ISERROR(MATCH("Selvfinansieret",B350,0))),"",IF(NOT(ISERROR(MATCH(B350,{"ABER"},0))),AE364,IF(NOT(ISERROR(MATCH(B350,{"GBER"},0))),AF364,IF(NOT(ISERROR(MATCH(B350,{"FIBER"},0))),AG364,IF(NOT(ISERROR(MATCH(B350,{"Ej statsstøtte"},0))),AD364,"")))))</f>
        <v/>
      </c>
      <c r="AI364" t="s">
        <v>212</v>
      </c>
      <c r="AK364" s="24"/>
      <c r="AL364" s="24"/>
      <c r="AM364" s="24"/>
      <c r="AN364" s="24"/>
      <c r="AO364" s="24"/>
    </row>
    <row r="365" spans="1:41" ht="15">
      <c r="A365" s="209"/>
      <c r="B365" s="210"/>
      <c r="C365" s="210"/>
      <c r="D365" s="210"/>
      <c r="E365" s="203"/>
      <c r="F365" s="165"/>
      <c r="G365" s="166"/>
      <c r="H365" s="166"/>
      <c r="I365" s="166"/>
      <c r="J365" s="166"/>
      <c r="K365" s="166"/>
      <c r="L365" s="166"/>
      <c r="M365" s="166"/>
      <c r="N365" s="166"/>
      <c r="O365" s="166"/>
      <c r="P365" s="44"/>
      <c r="R365"/>
      <c r="S365"/>
      <c r="T365"/>
      <c r="U365"/>
      <c r="W365"/>
      <c r="Y365" s="184"/>
      <c r="Z365" s="184"/>
      <c r="AA365" s="184"/>
      <c r="AB365" s="24"/>
      <c r="AC365" s="24"/>
      <c r="AD365" t="s">
        <v>187</v>
      </c>
      <c r="AE365" s="24" t="str">
        <f>""</f>
        <v/>
      </c>
      <c r="AF365" s="24" t="str">
        <f>""</f>
        <v/>
      </c>
      <c r="AG365" s="84" t="str">
        <f>""</f>
        <v/>
      </c>
      <c r="AH365" s="184" t="str">
        <f>IF(NOT(ISERROR(MATCH("Selvfinansieret",B350,0))),"",IF(NOT(ISERROR(MATCH(B350,{"ABER"},0))),AE365,IF(NOT(ISERROR(MATCH(B350,{"GBER"},0))),AF365,IF(NOT(ISERROR(MATCH(B350,{"FIBER"},0))),AG365,IF(NOT(ISERROR(MATCH(B350,{"Ej statsstøtte"},0))),AD365,"")))))</f>
        <v/>
      </c>
      <c r="AI365" s="24"/>
      <c r="AJ365" s="24"/>
      <c r="AK365" s="24"/>
      <c r="AL365" s="24"/>
      <c r="AM365" s="24"/>
      <c r="AN365" s="24"/>
      <c r="AO365" s="24"/>
    </row>
    <row r="366" spans="1:41" ht="15">
      <c r="A366" s="163"/>
      <c r="B366" s="164"/>
      <c r="C366" s="164"/>
      <c r="D366" s="164"/>
      <c r="E366" s="192" t="s">
        <v>183</v>
      </c>
      <c r="F366" s="193" t="str">
        <f>F351</f>
        <v/>
      </c>
      <c r="G366" s="165"/>
      <c r="H366" s="166"/>
      <c r="I366" s="166"/>
      <c r="J366" s="166"/>
      <c r="K366" s="166"/>
      <c r="L366" s="166"/>
      <c r="M366" s="166"/>
      <c r="N366" s="166"/>
      <c r="O366" s="166"/>
      <c r="P366" s="166"/>
      <c r="Q366" s="44"/>
      <c r="R366"/>
      <c r="S366"/>
      <c r="T366"/>
      <c r="U366"/>
      <c r="W366"/>
      <c r="Y366"/>
      <c r="Z366" s="184"/>
      <c r="AD366" s="24"/>
      <c r="AE366" s="24"/>
      <c r="AF366" s="24"/>
      <c r="AG366" s="24"/>
      <c r="AH366" s="24"/>
      <c r="AI366" s="24"/>
      <c r="AJ366" s="24"/>
      <c r="AK366" s="24"/>
      <c r="AL366" s="24"/>
      <c r="AM366" s="24"/>
      <c r="AN366" s="24"/>
      <c r="AO366" s="24"/>
    </row>
    <row r="367" spans="1:41" ht="30">
      <c r="A367" s="163"/>
      <c r="B367" s="164"/>
      <c r="C367" s="164"/>
      <c r="D367" s="164"/>
      <c r="E367" s="244" t="s">
        <v>215</v>
      </c>
      <c r="F367" s="193" t="str">
        <f>IFERROR(B363/E363,"")</f>
        <v/>
      </c>
      <c r="G367" s="165"/>
      <c r="H367" s="166"/>
      <c r="I367" s="166"/>
      <c r="J367" s="166"/>
      <c r="K367" s="166"/>
      <c r="L367" s="166"/>
      <c r="M367" s="166"/>
      <c r="N367" s="166"/>
      <c r="O367" s="166"/>
      <c r="P367" s="166"/>
      <c r="Q367" s="44"/>
      <c r="R367"/>
      <c r="S367"/>
      <c r="T367"/>
      <c r="U367"/>
      <c r="W367"/>
      <c r="Y367"/>
      <c r="Z367" s="184"/>
      <c r="AD367" s="24"/>
      <c r="AE367" s="24"/>
      <c r="AF367" s="24"/>
      <c r="AG367" s="24"/>
      <c r="AH367" s="24"/>
      <c r="AI367" s="24"/>
      <c r="AJ367" s="24"/>
      <c r="AK367" s="24"/>
      <c r="AL367" s="24"/>
      <c r="AM367" s="24"/>
      <c r="AN367" s="24"/>
      <c r="AO367" s="24"/>
    </row>
    <row r="368" spans="1:41" ht="15">
      <c r="A368" s="34"/>
      <c r="B368" s="35"/>
      <c r="C368" s="35"/>
      <c r="D368" s="35"/>
      <c r="E368" s="36" t="s">
        <v>69</v>
      </c>
      <c r="F368" s="99">
        <f>IF(NOT(ISERROR(MATCH("Ej statsstøtte",B350,0))),0,IFERROR(E362/E361,0))</f>
        <v>0</v>
      </c>
      <c r="G368" s="242"/>
      <c r="H368" s="4"/>
      <c r="I368" s="4"/>
      <c r="J368" s="4"/>
      <c r="K368" s="4"/>
      <c r="L368" s="4"/>
      <c r="M368" s="4"/>
      <c r="N368" s="4"/>
      <c r="O368" s="4"/>
      <c r="P368" s="4"/>
      <c r="R368"/>
      <c r="S368"/>
      <c r="T368"/>
      <c r="U368"/>
      <c r="W368"/>
      <c r="Y368"/>
    </row>
    <row r="369" spans="1:36" ht="15">
      <c r="A369" s="74" t="s">
        <v>79</v>
      </c>
      <c r="B369" s="75">
        <f>IFERROR(E363/$E$15,0)</f>
        <v>0</v>
      </c>
      <c r="C369" s="35"/>
      <c r="D369" s="35"/>
      <c r="E369" s="50" t="s">
        <v>70</v>
      </c>
      <c r="F369" s="99">
        <f>IFERROR(E362/E354,0)</f>
        <v>0</v>
      </c>
      <c r="H369" s="4"/>
      <c r="I369" s="4"/>
      <c r="J369" s="4"/>
      <c r="K369" s="4"/>
      <c r="L369" s="4"/>
      <c r="M369" s="4"/>
      <c r="N369" s="4"/>
      <c r="O369" s="4"/>
      <c r="P369" s="4"/>
      <c r="R369"/>
      <c r="S369"/>
      <c r="T369"/>
      <c r="U369"/>
      <c r="W369"/>
      <c r="Y369"/>
    </row>
    <row r="370" spans="1:36" ht="15">
      <c r="A370" s="73"/>
      <c r="B370" s="76"/>
      <c r="E370" s="50"/>
      <c r="H370" s="4"/>
      <c r="I370" s="4"/>
      <c r="J370" s="4"/>
      <c r="K370" s="4"/>
      <c r="L370" s="4"/>
      <c r="M370" s="4"/>
      <c r="N370" s="4"/>
      <c r="O370" s="4"/>
      <c r="P370" s="4"/>
      <c r="R370"/>
      <c r="S370"/>
      <c r="T370"/>
      <c r="U370"/>
      <c r="W370"/>
      <c r="Y370"/>
      <c r="AD370"/>
    </row>
    <row r="371" spans="1:36" ht="15">
      <c r="A371" s="29" t="s">
        <v>34</v>
      </c>
      <c r="B371" s="1"/>
      <c r="C371" s="206" t="s">
        <v>63</v>
      </c>
      <c r="D371" s="206"/>
      <c r="E371" s="30" t="s">
        <v>37</v>
      </c>
      <c r="F371" s="204"/>
      <c r="G371" s="184"/>
      <c r="H371" s="205"/>
      <c r="I371" s="207"/>
      <c r="J371" s="184"/>
      <c r="K371" s="184"/>
      <c r="L371" s="184"/>
      <c r="M371" s="184"/>
      <c r="R371" s="48"/>
      <c r="S371" s="79"/>
      <c r="T371" s="183"/>
      <c r="W371" s="5"/>
      <c r="X371" s="83"/>
      <c r="AA371" s="184" t="str">
        <f>IF(NOT(ISERROR(MATCH("Selvfinansieret",B372,0))),"",IF(NOT(ISERROR(MATCH(B372,{"ABER"},0))),IF(X371=0,"",X371),IF(NOT(ISERROR(MATCH(B372,{"GEBER"},0))),IF(AG386=0,"",AG386),IF(NOT(ISERROR(MATCH(B372,{"FIBER"},0))),IF(Z371=0,"",Z371),""))))</f>
        <v/>
      </c>
      <c r="AF371" s="184"/>
    </row>
    <row r="372" spans="1:36" ht="15">
      <c r="A372" s="29" t="s">
        <v>207</v>
      </c>
      <c r="B372" s="31"/>
      <c r="C372" s="206"/>
      <c r="D372" s="206"/>
      <c r="E372" s="30" t="s">
        <v>177</v>
      </c>
      <c r="F372" s="31" t="str">
        <f>IF(ISBLANK($F$19),"Projektform skal vælges ved hovedansøger",$F$19)</f>
        <v>Samarbejde</v>
      </c>
      <c r="G372" s="184"/>
      <c r="H372" s="205"/>
      <c r="I372" s="207"/>
      <c r="J372" s="184"/>
      <c r="K372" s="184"/>
      <c r="L372" s="184"/>
      <c r="M372" s="184"/>
      <c r="R372" s="48"/>
      <c r="S372" s="79"/>
      <c r="T372" s="83"/>
      <c r="W372" s="5"/>
      <c r="X372" s="83"/>
      <c r="Y372" s="84"/>
      <c r="AA372" s="184"/>
      <c r="AF372" s="184"/>
    </row>
    <row r="373" spans="1:36" ht="30">
      <c r="A373" s="30" t="s">
        <v>35</v>
      </c>
      <c r="B373" s="31"/>
      <c r="C373" s="30"/>
      <c r="D373" s="30"/>
      <c r="E373" s="217" t="s">
        <v>36</v>
      </c>
      <c r="F373" s="218" t="str">
        <f>IFERROR(IF(NOT(ISERROR(MATCH(B372,{"ABER"},0))),INDEX(ABER_Tilskudsprocent_liste[#All],MATCH(B373,ABER_Tilskudsprocent_liste[[#All],[Typer af projekter og aktiviteter/ virksomhedsstørrelse]],0),MATCH(AA375,ABER_Tilskudsprocent_liste[#Headers],0)),IF(NOT(ISERROR(MATCH(B372,{"GBER"},0))),INDEX(GEBER_Tilskudsprocent_liste[#All],MATCH(B373,GEBER_Tilskudsprocent_liste[[#All],[Typer af projekter og aktiviteter/ virksomhedsstørrelse]],0),MATCH(AA375,GEBER_Tilskudsprocent_liste[#Headers],0)),IF(NOT(ISERROR(MATCH(B372,{"FIBER"},0))),INDEX(FIBER_Tilskudsprocent_liste[#All],MATCH(B373,FIBER_Tilskudsprocent_liste[[#All],[Typer af projekter og aktiviteter/ virksomhedsstørrelse]],0),MATCH(AA375,FIBER_Tilskudsprocent_liste[#Headers],0)),""))),"")</f>
        <v/>
      </c>
      <c r="G373" s="217" t="s">
        <v>213</v>
      </c>
      <c r="H373" s="249" t="s">
        <v>218</v>
      </c>
      <c r="I373" s="250"/>
      <c r="J373" s="251" t="s">
        <v>221</v>
      </c>
      <c r="K373" s="251"/>
      <c r="L373" s="184"/>
      <c r="M373" s="184"/>
      <c r="R373" s="49"/>
      <c r="S373" s="80"/>
      <c r="T373" s="83"/>
      <c r="W373" s="5"/>
      <c r="X373" s="186"/>
      <c r="AB373" s="83"/>
      <c r="AF373" s="184"/>
    </row>
    <row r="374" spans="1:36" ht="15">
      <c r="A374" s="29"/>
      <c r="B374" s="30"/>
      <c r="C374" s="30"/>
      <c r="D374" s="30"/>
      <c r="E374" s="217"/>
      <c r="F374" s="255" t="str">
        <f>IFERROR(IF(NOT(ISERROR(MATCH(B372,{"ABER"},0))),INDEX(ABER_Tilskudsprocent_liste[#All],MATCH(B373,ABER_Tilskudsprocent_liste[[#All],[Typer af projekter og aktiviteter/ virksomhedsstørrelse]],0),MATCH(AA375,ABER_Tilskudsprocent_liste[#Headers],0)),IF(NOT(ISERROR(MATCH(B372,{"GBER"},0))),INDEX(GEBER_Tilskudsprocent_liste[#All],MATCH(B373,GEBER_Tilskudsprocent_liste[[#All],[Typer af projekter og aktiviteter/ virksomhedsstørrelse]],0),MATCH(AA375,GEBER_Tilskudsprocent_liste[#Headers],0)),IF(NOT(ISERROR(MATCH(B372,{"FIBER"},0))),INDEX(FIBER_Tilskudsprocent_liste[#All],MATCH(B373,FIBER_Tilskudsprocent_liste[[#All],[Typer af projekter og aktiviteter/ virksomhedsstørrelse]],0),MATCH(AA375,FIBER_Tilskudsprocent_liste[#Headers],0)),""))),"")</f>
        <v/>
      </c>
      <c r="G374" s="252"/>
      <c r="H374" s="251" t="str">
        <f>IFERROR(IF(E385*(1-F374)-C386&lt;0,F374-((E385*F374+C386)-E385)/E385,""),"")</f>
        <v/>
      </c>
      <c r="I374" s="251" t="str">
        <f>IFERROR(IF(D386&lt;&gt;0,IF(D386=E385,0,IF(C386&gt;0,(F374-D386/E385)-H374,"HA")),IF(E385*(1-F374)-C386&lt;0,((F374-((E385*F374+C386+D386)-E385)/E385)),"")),"")</f>
        <v/>
      </c>
      <c r="J374" s="253" t="e">
        <f>I374-H375</f>
        <v>#VALUE!</v>
      </c>
      <c r="K374" s="251"/>
      <c r="L374" s="184"/>
      <c r="M374" s="184"/>
      <c r="R374" s="49"/>
      <c r="S374" s="80"/>
      <c r="T374" s="83"/>
      <c r="U374" s="41" t="s">
        <v>220</v>
      </c>
      <c r="V374" t="s">
        <v>219</v>
      </c>
      <c r="W374" s="184" t="s">
        <v>217</v>
      </c>
      <c r="X374" s="184" t="s">
        <v>216</v>
      </c>
      <c r="Y374" s="184" t="s">
        <v>182</v>
      </c>
      <c r="AA374" s="42" t="s">
        <v>179</v>
      </c>
      <c r="AB374" s="46" t="s">
        <v>177</v>
      </c>
      <c r="AC374"/>
    </row>
    <row r="375" spans="1:36" ht="15.75" thickBot="1">
      <c r="A375" s="37"/>
      <c r="B375" s="27" t="s">
        <v>85</v>
      </c>
      <c r="C375" s="27" t="s">
        <v>208</v>
      </c>
      <c r="D375" s="27" t="s">
        <v>214</v>
      </c>
      <c r="E375" s="27" t="s">
        <v>0</v>
      </c>
      <c r="F375" s="28" t="s">
        <v>13</v>
      </c>
      <c r="G375" s="208"/>
      <c r="H375" s="254" t="e">
        <f>(F374-D386/E385)</f>
        <v>#VALUE!</v>
      </c>
      <c r="I375" s="252"/>
      <c r="J375" s="208"/>
      <c r="K375" s="252"/>
      <c r="L375" s="208"/>
      <c r="M375" s="208"/>
      <c r="N375" s="4"/>
      <c r="O375" s="4"/>
      <c r="P375" s="189"/>
      <c r="Q375" s="42"/>
      <c r="R375" s="81"/>
      <c r="S375" s="41"/>
      <c r="T375" s="41"/>
      <c r="U375"/>
      <c r="V375" s="5"/>
      <c r="W375" s="184"/>
      <c r="X375" s="184"/>
      <c r="Z375" s="83"/>
      <c r="AA375" s="40" t="str">
        <f>CONCATENATE(F371," - ",AB375)</f>
        <v xml:space="preserve"> - Samarbejde</v>
      </c>
      <c r="AB375" t="str">
        <f>F372</f>
        <v>Samarbejde</v>
      </c>
      <c r="AC375"/>
    </row>
    <row r="376" spans="1:36" ht="15">
      <c r="A376" s="5" t="s">
        <v>82</v>
      </c>
      <c r="B376" s="196">
        <f>IFERROR(IF(E376=0,0,Y376),0)</f>
        <v>0</v>
      </c>
      <c r="C376" s="196">
        <f t="shared" ref="C376:C382" si="34">IFERROR(E376-B376,0)</f>
        <v>0</v>
      </c>
      <c r="D376" s="196"/>
      <c r="E376" s="215"/>
      <c r="F376" s="32"/>
      <c r="G376" s="283"/>
      <c r="H376" s="284"/>
      <c r="I376" s="284"/>
      <c r="J376" s="284"/>
      <c r="K376" s="284"/>
      <c r="L376" s="284"/>
      <c r="M376" s="284"/>
      <c r="N376" s="284"/>
      <c r="O376" s="285"/>
      <c r="P376" s="190"/>
      <c r="Q376" s="45"/>
      <c r="R376" s="78"/>
      <c r="S376" s="41"/>
      <c r="T376" s="41"/>
      <c r="U376" s="41" t="e">
        <f>((F374-((E385*F374+C386)-E385)/E385))*E376</f>
        <v>#VALUE!</v>
      </c>
      <c r="V376" t="e">
        <f>H375*E376</f>
        <v>#VALUE!</v>
      </c>
      <c r="W376" s="5">
        <f>IFERROR(IF(E376=0,0,E376*H374),0)</f>
        <v>0</v>
      </c>
      <c r="X376" s="184">
        <f>IF(E376=0,0,E376*F373)</f>
        <v>0</v>
      </c>
      <c r="Y376" s="184">
        <f>IF(NOT(ISERROR(MATCH("Selvfinansieret",B372,0))),0,IF(OR(NOT(ISERROR(MATCH("Ej statsstøtte",B372,0))),NOT(ISERROR(MATCH(B372,AI382:AI384,0)))),E376,IF(AND(D386=0,C386=0),X376,IF(AND(D386&gt;0,C386=0),V376,IF(AND(D386&gt;0,C386&gt;0,V376=0),0,IF(AND(W376&lt;&gt;0,W376&lt;V376),W376,V376))))))</f>
        <v>0</v>
      </c>
      <c r="AA376" s="40"/>
      <c r="AB376" s="41"/>
      <c r="AC376"/>
      <c r="AE376" s="292" t="s">
        <v>178</v>
      </c>
      <c r="AF376" s="292"/>
      <c r="AG376" s="292"/>
    </row>
    <row r="377" spans="1:36" ht="15">
      <c r="A377" s="5" t="s">
        <v>3</v>
      </c>
      <c r="B377" s="196">
        <f t="shared" ref="B377:B382" si="35">IFERROR(IF(E377=0,0,Y377),0)</f>
        <v>0</v>
      </c>
      <c r="C377" s="196">
        <f t="shared" si="34"/>
        <v>0</v>
      </c>
      <c r="D377" s="196"/>
      <c r="E377" s="215"/>
      <c r="F377" s="95"/>
      <c r="G377" s="286"/>
      <c r="H377" s="287"/>
      <c r="I377" s="287"/>
      <c r="J377" s="287"/>
      <c r="K377" s="287"/>
      <c r="L377" s="287"/>
      <c r="M377" s="287"/>
      <c r="N377" s="287"/>
      <c r="O377" s="288"/>
      <c r="P377" s="190"/>
      <c r="Q377" s="78"/>
      <c r="R377" s="82"/>
      <c r="S377" s="43"/>
      <c r="T377" s="41"/>
      <c r="U377" s="41" t="e">
        <f>((F374-((E385*F374+C386+D386)-E385)/E385))*E377</f>
        <v>#VALUE!</v>
      </c>
      <c r="V377" t="e">
        <f>H375*E377</f>
        <v>#VALUE!</v>
      </c>
      <c r="W377" s="5">
        <f>IFERROR(IF(E377=0,0,E377*H374),0)</f>
        <v>0</v>
      </c>
      <c r="X377" s="184">
        <f>IF(E377=0,0,E377*F373)</f>
        <v>0</v>
      </c>
      <c r="Y377" s="184">
        <f>IF(NOT(ISERROR(MATCH("Selvfinansieret",B373,0))),0,IF(OR(NOT(ISERROR(MATCH("Ej statsstøtte",B373,0))),NOT(ISERROR(MATCH(B373,AI383:AI385,0)))),E377,IF(AND(D386=0,C386=0),X377,IF(AND(D386&gt;0,C386=0),V377,IF(AND(D386&gt;0,C386&gt;0,V377=0),0,IF(AND(W377&lt;&gt;0,W377&lt;V377),W377,V377))))))</f>
        <v>0</v>
      </c>
      <c r="AA377" s="40"/>
      <c r="AB377" s="41"/>
      <c r="AC377"/>
    </row>
    <row r="378" spans="1:36" ht="15">
      <c r="A378" s="5" t="s">
        <v>84</v>
      </c>
      <c r="B378" s="196">
        <f t="shared" si="35"/>
        <v>0</v>
      </c>
      <c r="C378" s="196">
        <f t="shared" si="34"/>
        <v>0</v>
      </c>
      <c r="D378" s="196"/>
      <c r="E378" s="215"/>
      <c r="F378" s="95"/>
      <c r="G378" s="286"/>
      <c r="H378" s="287"/>
      <c r="I378" s="287"/>
      <c r="J378" s="287"/>
      <c r="K378" s="287"/>
      <c r="L378" s="287"/>
      <c r="M378" s="287"/>
      <c r="N378" s="287"/>
      <c r="O378" s="288"/>
      <c r="P378" s="190"/>
      <c r="Q378" s="78"/>
      <c r="R378" s="82"/>
      <c r="S378" s="43"/>
      <c r="T378" s="41"/>
      <c r="U378" s="41" t="e">
        <f>((F374-((E385*F374+C386+D386)-E385)/E385))*E378</f>
        <v>#VALUE!</v>
      </c>
      <c r="V378" t="e">
        <f>H375*E378</f>
        <v>#VALUE!</v>
      </c>
      <c r="W378" s="5">
        <f>IFERROR(IF(E378=0,0,E378*H374),0)</f>
        <v>0</v>
      </c>
      <c r="X378" s="184">
        <f>IF(E378=0,0,E378*F373)</f>
        <v>0</v>
      </c>
      <c r="Y378" s="184">
        <f>IF(NOT(ISERROR(MATCH("Selvfinansieret",B374,0))),0,IF(OR(NOT(ISERROR(MATCH("Ej statsstøtte",B374,0))),NOT(ISERROR(MATCH(B374,AI384:AI386,0)))),E378,IF(AND(D386=0,C386=0),X378,IF(AND(D386&gt;0,C386=0),V378,IF(AND(D386&gt;0,C386&gt;0,V378=0),0,IF(AND(W378&lt;&gt;0,W378&lt;V378),W378,V378))))))</f>
        <v>0</v>
      </c>
      <c r="AA378" s="40"/>
      <c r="AB378" s="41"/>
      <c r="AC378"/>
      <c r="AD378" s="50" t="s">
        <v>210</v>
      </c>
      <c r="AE378" s="50" t="s">
        <v>165</v>
      </c>
      <c r="AF378" s="50" t="s">
        <v>186</v>
      </c>
      <c r="AG378" s="50" t="s">
        <v>166</v>
      </c>
      <c r="AH378" s="50" t="s">
        <v>184</v>
      </c>
      <c r="AI378" s="50" t="s">
        <v>188</v>
      </c>
      <c r="AJ378" s="50" t="s">
        <v>211</v>
      </c>
    </row>
    <row r="379" spans="1:36" ht="15">
      <c r="A379" s="5" t="s">
        <v>46</v>
      </c>
      <c r="B379" s="196">
        <f t="shared" si="35"/>
        <v>0</v>
      </c>
      <c r="C379" s="196">
        <f t="shared" si="34"/>
        <v>0</v>
      </c>
      <c r="D379" s="196"/>
      <c r="E379" s="215"/>
      <c r="F379" s="95"/>
      <c r="G379" s="286"/>
      <c r="H379" s="287"/>
      <c r="I379" s="287"/>
      <c r="J379" s="287"/>
      <c r="K379" s="287"/>
      <c r="L379" s="287"/>
      <c r="M379" s="287"/>
      <c r="N379" s="287"/>
      <c r="O379" s="288"/>
      <c r="P379" s="191"/>
      <c r="Q379" s="78"/>
      <c r="R379" s="82"/>
      <c r="S379" s="43"/>
      <c r="T379" s="41"/>
      <c r="U379" s="41" t="e">
        <f>((F374-((E385*F374+C386+D386)-E385)/E385))*E379</f>
        <v>#VALUE!</v>
      </c>
      <c r="V379" t="e">
        <f>H375*E379</f>
        <v>#VALUE!</v>
      </c>
      <c r="W379" s="5">
        <f>IFERROR(IF(E379=0,0,E379*H374),0)</f>
        <v>0</v>
      </c>
      <c r="X379" s="184">
        <f>IF(E379=0,0,E379*F373)</f>
        <v>0</v>
      </c>
      <c r="Y379" s="184">
        <f>IF(NOT(ISERROR(MATCH("Selvfinansieret",B375,0))),0,IF(OR(NOT(ISERROR(MATCH("Ej statsstøtte",B375,0))),NOT(ISERROR(MATCH(B375,AI385:AI387,0)))),E379,IF(AND(D386=0,C386=0),X379,IF(AND(D386&gt;0,C386=0),V379,IF(AND(D386&gt;0,C386&gt;0,V379=0),0,IF(AND(W379&lt;&gt;0,W379&lt;V379),W379,V379))))))</f>
        <v>0</v>
      </c>
      <c r="AA379" t="s">
        <v>180</v>
      </c>
      <c r="AB379" t="s">
        <v>175</v>
      </c>
      <c r="AC379"/>
      <c r="AD379" t="s">
        <v>159</v>
      </c>
      <c r="AE379" t="s">
        <v>159</v>
      </c>
      <c r="AF379" t="s">
        <v>167</v>
      </c>
      <c r="AG379" s="181" t="s">
        <v>174</v>
      </c>
      <c r="AH379" s="184" t="str">
        <f>IF(NOT(ISERROR(MATCH("Selvfinansieret",B372,0))),"",IF(NOT(ISERROR(MATCH(B372,{"ABER"},0))),AE379,IF(NOT(ISERROR(MATCH(B372,{"GBER"},0))),AF379,IF(NOT(ISERROR(MATCH(B372,{"FIBER"},0))),AG379,IF(NOT(ISERROR(MATCH(B372,{"Ej statsstøtte"},0))),AD379,"")))))</f>
        <v/>
      </c>
      <c r="AI379" s="182" t="s">
        <v>165</v>
      </c>
    </row>
    <row r="380" spans="1:36" ht="15">
      <c r="A380" s="5" t="s">
        <v>2</v>
      </c>
      <c r="B380" s="196">
        <f t="shared" si="35"/>
        <v>0</v>
      </c>
      <c r="C380" s="196">
        <f t="shared" si="34"/>
        <v>0</v>
      </c>
      <c r="D380" s="196"/>
      <c r="E380" s="215"/>
      <c r="F380" s="95"/>
      <c r="G380" s="286"/>
      <c r="H380" s="287"/>
      <c r="I380" s="287"/>
      <c r="J380" s="287"/>
      <c r="K380" s="287"/>
      <c r="L380" s="287"/>
      <c r="M380" s="287"/>
      <c r="N380" s="287"/>
      <c r="O380" s="288"/>
      <c r="P380" s="191"/>
      <c r="Q380" s="78"/>
      <c r="R380" s="82"/>
      <c r="S380" s="43"/>
      <c r="T380" s="41"/>
      <c r="U380" s="41" t="e">
        <f>((F374-((E385*F374+C386+D386)-E385)/E385))*E380</f>
        <v>#VALUE!</v>
      </c>
      <c r="V380" t="e">
        <f>H375*E380</f>
        <v>#VALUE!</v>
      </c>
      <c r="W380" s="5">
        <f>IFERROR(IF(E380=0,0,E380*H374),0)</f>
        <v>0</v>
      </c>
      <c r="X380" s="184">
        <f>IF(E380=0,0,E380*F373)</f>
        <v>0</v>
      </c>
      <c r="Y380" s="184">
        <f>IF(NOT(ISERROR(MATCH("Selvfinansieret",B376,0))),0,IF(OR(NOT(ISERROR(MATCH("Ej statsstøtte",B376,0))),NOT(ISERROR(MATCH(B376,AI386:AI388,0)))),E380,IF(AND(D386=0,C386=0),X380,IF(AND(D386&gt;0,C386=0),V380,IF(AND(D386&gt;0,C386&gt;0,V380=0),0,IF(AND(W380&lt;&gt;0,W380&lt;V380),W380,V380))))))</f>
        <v>0</v>
      </c>
      <c r="AA380" t="s">
        <v>68</v>
      </c>
      <c r="AB380" t="s">
        <v>176</v>
      </c>
      <c r="AC380"/>
      <c r="AD380" t="s">
        <v>160</v>
      </c>
      <c r="AE380" t="s">
        <v>160</v>
      </c>
      <c r="AF380" t="s">
        <v>168</v>
      </c>
      <c r="AG380" s="181" t="s">
        <v>161</v>
      </c>
      <c r="AH380" s="184" t="str">
        <f>IF(NOT(ISERROR(MATCH("Selvfinansieret",B372,0))),"",IF(NOT(ISERROR(MATCH(B372,{"ABER"},0))),AE380,IF(NOT(ISERROR(MATCH(B372,{"GBER"},0))),AF380,IF(NOT(ISERROR(MATCH(B372,{"FIBER"},0))),AG380,IF(NOT(ISERROR(MATCH(B372,{"Ej statsstøtte"},0))),AD380,"")))))</f>
        <v/>
      </c>
      <c r="AI380" s="183" t="s">
        <v>186</v>
      </c>
    </row>
    <row r="381" spans="1:36" ht="14.25" customHeight="1">
      <c r="A381" s="5" t="s">
        <v>14</v>
      </c>
      <c r="B381" s="196">
        <f t="shared" si="35"/>
        <v>0</v>
      </c>
      <c r="C381" s="196">
        <f t="shared" si="34"/>
        <v>0</v>
      </c>
      <c r="D381" s="196"/>
      <c r="E381" s="215"/>
      <c r="F381" s="95"/>
      <c r="G381" s="286"/>
      <c r="H381" s="287"/>
      <c r="I381" s="287"/>
      <c r="J381" s="287"/>
      <c r="K381" s="287"/>
      <c r="L381" s="287"/>
      <c r="M381" s="287"/>
      <c r="N381" s="287"/>
      <c r="O381" s="288"/>
      <c r="P381" s="190"/>
      <c r="Q381" s="78"/>
      <c r="R381" s="82"/>
      <c r="S381" s="43"/>
      <c r="T381" s="41"/>
      <c r="U381" s="41" t="e">
        <f>((F374-((E385*F374+C386+D386)-E385)/E385))*E381</f>
        <v>#VALUE!</v>
      </c>
      <c r="V381" t="e">
        <f>H375*E381</f>
        <v>#VALUE!</v>
      </c>
      <c r="W381" s="5">
        <f>IFERROR(IF(E381=0,0,E381*H374),0)</f>
        <v>0</v>
      </c>
      <c r="X381" s="184">
        <f>IF(E381=0,0,E381*F373)</f>
        <v>0</v>
      </c>
      <c r="Y381" s="184">
        <f>IF(NOT(ISERROR(MATCH("Selvfinansieret",B377,0))),0,IF(OR(NOT(ISERROR(MATCH("Ej statsstøtte",B377,0))),NOT(ISERROR(MATCH(B377,AI387:AI389,0)))),E381,IF(AND(D386=0,C386=0),X381,IF(AND(D386&gt;0,C386=0),V381,IF(AND(D386&gt;0,C386&gt;0,V381=0),0,IF(AND(W381&lt;&gt;0,W381&lt;V381),W381,V381))))))</f>
        <v>0</v>
      </c>
      <c r="Z381" s="184"/>
      <c r="AA381" t="s">
        <v>181</v>
      </c>
      <c r="AB381"/>
      <c r="AC381"/>
      <c r="AD381" t="s">
        <v>161</v>
      </c>
      <c r="AE381" t="s">
        <v>161</v>
      </c>
      <c r="AF381" t="s">
        <v>169</v>
      </c>
      <c r="AG381" s="241" t="s">
        <v>187</v>
      </c>
      <c r="AH381" s="184" t="str">
        <f>IF(NOT(ISERROR(MATCH("Selvfinansieret",B372,0))),"",IF(NOT(ISERROR(MATCH(B372,{"ABER"},0))),AE381,IF(NOT(ISERROR(MATCH(B372,{"GBER"},0))),AF381,IF(NOT(ISERROR(MATCH(B372,{"FIBER"},0))),AG381,IF(NOT(ISERROR(MATCH(B372,{"Ej statsstøtte"},0))),AD381,"")))))</f>
        <v/>
      </c>
      <c r="AI381" s="183" t="s">
        <v>166</v>
      </c>
    </row>
    <row r="382" spans="1:36" ht="15.75" thickBot="1">
      <c r="A382" s="26" t="s">
        <v>83</v>
      </c>
      <c r="B382" s="196">
        <f t="shared" si="35"/>
        <v>0</v>
      </c>
      <c r="C382" s="196">
        <f t="shared" si="34"/>
        <v>0</v>
      </c>
      <c r="D382" s="196"/>
      <c r="E382" s="216"/>
      <c r="F382" s="95"/>
      <c r="G382" s="287"/>
      <c r="H382" s="287"/>
      <c r="I382" s="287"/>
      <c r="J382" s="287"/>
      <c r="K382" s="287"/>
      <c r="L382" s="287"/>
      <c r="M382" s="287"/>
      <c r="N382" s="287"/>
      <c r="O382" s="288"/>
      <c r="P382" s="190"/>
      <c r="Q382" s="78"/>
      <c r="R382" s="82"/>
      <c r="S382" s="43"/>
      <c r="T382" s="41"/>
      <c r="U382" s="41" t="e">
        <f>((F374-((E385*F374+C386+D386)-E385)/E385))*E382</f>
        <v>#VALUE!</v>
      </c>
      <c r="V382" t="e">
        <f>H375*E382</f>
        <v>#VALUE!</v>
      </c>
      <c r="W382" s="5">
        <f>IFERROR(IF(E382=0,0,E382*H374),0)</f>
        <v>0</v>
      </c>
      <c r="X382" s="184">
        <f>IF(E382=0,0,E382*F373)</f>
        <v>0</v>
      </c>
      <c r="Y382" s="184">
        <f>IF(NOT(ISERROR(MATCH("Selvfinansieret",B378,0))),0,IF(OR(NOT(ISERROR(MATCH("Ej statsstøtte",B378,0))),NOT(ISERROR(MATCH(B378,AI388:AI390,0)))),E382,IF(AND(D386=0,C386=0),X382,IF(AND(D386&gt;0,C386=0),V382,IF(AND(D386&gt;0,C386&gt;0,V382=0),0,IF(AND(W382&lt;&gt;0,W382&lt;V382),W382,V382))))))</f>
        <v>0</v>
      </c>
      <c r="Z382" s="184"/>
      <c r="AA382" t="s">
        <v>87</v>
      </c>
      <c r="AB382"/>
      <c r="AC382"/>
      <c r="AD382" t="s">
        <v>162</v>
      </c>
      <c r="AE382" t="s">
        <v>162</v>
      </c>
      <c r="AF382" t="s">
        <v>170</v>
      </c>
      <c r="AG382" s="84" t="str">
        <f>""</f>
        <v/>
      </c>
      <c r="AH382" s="184" t="str">
        <f>IF(NOT(ISERROR(MATCH("Selvfinansieret",B372,0))),"",IF(NOT(ISERROR(MATCH(B372,{"ABER"},0))),AE382,IF(NOT(ISERROR(MATCH(B372,{"GBER"},0))),AF382,IF(NOT(ISERROR(MATCH(B372,{"FIBER"},0))),AG382,IF(NOT(ISERROR(MATCH(B372,{"Ej statsstøtte"},0))),AD382,"")))))</f>
        <v/>
      </c>
      <c r="AI382" s="83" t="s">
        <v>126</v>
      </c>
    </row>
    <row r="383" spans="1:36" ht="15">
      <c r="A383" s="98" t="s">
        <v>31</v>
      </c>
      <c r="B383" s="200">
        <f>SUM(B376+B377+B378+B379-B380-B381+B382)</f>
        <v>0</v>
      </c>
      <c r="C383" s="197">
        <f>SUM(C376+C377+C378+C379-C380-C381+C382)</f>
        <v>0</v>
      </c>
      <c r="D383" s="197"/>
      <c r="E383" s="200">
        <f>SUM(B383:C383)</f>
        <v>0</v>
      </c>
      <c r="F383" s="97"/>
      <c r="G383" s="286"/>
      <c r="H383" s="287"/>
      <c r="I383" s="287"/>
      <c r="J383" s="287"/>
      <c r="K383" s="287"/>
      <c r="L383" s="287"/>
      <c r="M383" s="287"/>
      <c r="N383" s="287"/>
      <c r="O383" s="288"/>
      <c r="P383" s="44"/>
      <c r="R383"/>
      <c r="S383"/>
      <c r="T383"/>
      <c r="U383" s="41" t="e">
        <f>((F374-((E385*F374+C386+D386)-E385)/E385))*E383</f>
        <v>#VALUE!</v>
      </c>
      <c r="V383" t="e">
        <f>H375*E383</f>
        <v>#VALUE!</v>
      </c>
      <c r="W383" s="5">
        <f>IFERROR(IF(E383=0,0,E383*H374),0)</f>
        <v>0</v>
      </c>
      <c r="X383" s="184">
        <f>IF(E383=0,0,E383*F373)</f>
        <v>0</v>
      </c>
      <c r="Y383" s="184">
        <f>IF(NOT(ISERROR(MATCH("Selvfinansieret",B379,0))),0,IF(OR(NOT(ISERROR(MATCH("Ej statsstøtte",B379,0))),NOT(ISERROR(MATCH(B379,AI389:AI391,0)))),E383,IF(AND(D386=0,C386=0),X383,IF(AND(D386&gt;0,C386=0),V383,IF(AND(D386&gt;0,C386&gt;0,V383=0),0,IF(AND(W383&lt;&gt;0,W383&lt;V383),W383,V383))))))</f>
        <v>0</v>
      </c>
      <c r="Z383" s="184"/>
      <c r="AA383" t="s">
        <v>209</v>
      </c>
      <c r="AB383"/>
      <c r="AC383"/>
      <c r="AD383" t="s">
        <v>172</v>
      </c>
      <c r="AE383" t="s">
        <v>163</v>
      </c>
      <c r="AF383" t="s">
        <v>171</v>
      </c>
      <c r="AG383" s="84" t="str">
        <f>""</f>
        <v/>
      </c>
      <c r="AH383" s="184" t="str">
        <f>IF(NOT(ISERROR(MATCH("Selvfinansieret",B372,0))),"",IF(NOT(ISERROR(MATCH(B372,{"ABER"},0))),AE383,IF(NOT(ISERROR(MATCH(B372,{"GBER"},0))),AF383,IF(NOT(ISERROR(MATCH(B372,{"FIBER"},0))),AG383,IF(NOT(ISERROR(MATCH(B372,{"Ej statsstøtte"},0))),AD383,"")))))</f>
        <v/>
      </c>
      <c r="AI383" s="83" t="s">
        <v>127</v>
      </c>
    </row>
    <row r="384" spans="1:36" ht="15.75" thickBot="1">
      <c r="A384" s="33" t="s">
        <v>1</v>
      </c>
      <c r="B384" s="198">
        <f>IFERROR(IF(E384=0,0,Y384),0)</f>
        <v>0</v>
      </c>
      <c r="C384" s="196">
        <f>IFERROR(E384-B384,0)</f>
        <v>0</v>
      </c>
      <c r="D384" s="196"/>
      <c r="E384" s="216"/>
      <c r="F384" s="96"/>
      <c r="G384" s="286"/>
      <c r="H384" s="287"/>
      <c r="I384" s="287"/>
      <c r="J384" s="287"/>
      <c r="K384" s="287"/>
      <c r="L384" s="287"/>
      <c r="M384" s="287"/>
      <c r="N384" s="287"/>
      <c r="O384" s="288"/>
      <c r="P384" s="190"/>
      <c r="R384"/>
      <c r="S384"/>
      <c r="T384"/>
      <c r="U384" s="41" t="e">
        <f>((F374-((E385*F374+C386+D386)-E385)/E385))*E384</f>
        <v>#VALUE!</v>
      </c>
      <c r="V384" t="e">
        <f>H375*E384</f>
        <v>#VALUE!</v>
      </c>
      <c r="W384" s="5">
        <f>IFERROR(IF(E384=0,0,E384*H374),0)</f>
        <v>0</v>
      </c>
      <c r="X384" s="184">
        <f>IF(E384=0,0,E384*F373)</f>
        <v>0</v>
      </c>
      <c r="Y384" s="184">
        <f>IF(NOT(ISERROR(MATCH("Selvfinansieret",B380,0))),0,IF(OR(NOT(ISERROR(MATCH("Ej statsstøtte",B380,0))),NOT(ISERROR(MATCH(B380,AI390:AI392,0)))),E384,IF(AND(D386=0,C386=0),X384,IF(AND(D386&gt;0,C386=0),V384,IF(AND(D386&gt;0,C386&gt;0,V384=0),0,IF(AND(W384&lt;&gt;0,W384&lt;V384),W384,V384))))))</f>
        <v>0</v>
      </c>
      <c r="Z384" s="184"/>
      <c r="AA384" s="40"/>
      <c r="AB384" s="41"/>
      <c r="AC384"/>
      <c r="AD384" t="s">
        <v>163</v>
      </c>
      <c r="AE384" t="s">
        <v>164</v>
      </c>
      <c r="AF384" t="s">
        <v>172</v>
      </c>
      <c r="AG384" s="84" t="str">
        <f>""</f>
        <v/>
      </c>
      <c r="AH384" s="184" t="str">
        <f>IF(NOT(ISERROR(MATCH("Selvfinansieret",B372,0))),"",IF(NOT(ISERROR(MATCH(B372,{"ABER"},0))),AE384,IF(NOT(ISERROR(MATCH(B372,{"GBER"},0))),AF384,IF(NOT(ISERROR(MATCH(B372,{"FIBER"},0))),AG384,IF(NOT(ISERROR(MATCH(B372,{"Ej statsstøtte"},0))),AD384,"")))))</f>
        <v/>
      </c>
      <c r="AI384" s="83" t="s">
        <v>128</v>
      </c>
    </row>
    <row r="385" spans="1:41" ht="15.75" thickBot="1">
      <c r="A385" s="167" t="s">
        <v>0</v>
      </c>
      <c r="B385" s="248">
        <f>IF(B383+B384&lt;=0,0,B383+B384)</f>
        <v>0</v>
      </c>
      <c r="C385" s="248">
        <f>IF(C383+C384-C386&lt;=0,0,C383+C384-C386)</f>
        <v>0</v>
      </c>
      <c r="D385" s="199"/>
      <c r="E385" s="201">
        <f>SUM(E376+E377+E378+E379-E380-E381+E382)+E384</f>
        <v>0</v>
      </c>
      <c r="F385" s="168"/>
      <c r="G385" s="289"/>
      <c r="H385" s="290"/>
      <c r="I385" s="290"/>
      <c r="J385" s="290"/>
      <c r="K385" s="290"/>
      <c r="L385" s="290"/>
      <c r="M385" s="290"/>
      <c r="N385" s="290"/>
      <c r="O385" s="291"/>
      <c r="P385" s="44"/>
      <c r="R385"/>
      <c r="S385"/>
      <c r="T385"/>
      <c r="U385" s="41" t="e">
        <f>((F374-((E385*F374+C386+D386)-E385)/E385))*E385</f>
        <v>#VALUE!</v>
      </c>
      <c r="V385" t="e">
        <f>H375*E385</f>
        <v>#VALUE!</v>
      </c>
      <c r="W385" s="5">
        <f>IFERROR(IF(E385=0,0,E385*H374),0)</f>
        <v>0</v>
      </c>
      <c r="Y385" s="184">
        <f>IF(NOT(ISERROR(MATCH("Selvfinansieret",B381,0))),0,IF(OR(NOT(ISERROR(MATCH("Ej statsstøtte",B381,0))),NOT(ISERROR(MATCH(B381,AI391:AI393,0)))),E385,IF(AND(D386=0,C386=0),X385,IF(AND(D386&gt;0,C386=0),V385,IF(AND(D386&gt;0,C386&gt;0,V385=0),0,IF(AND(W385&lt;&gt;0,W385&lt;V385),W385,V385))))))</f>
        <v>0</v>
      </c>
      <c r="Z385" s="184"/>
      <c r="AA385" s="182"/>
      <c r="AB385" s="182"/>
      <c r="AC385"/>
      <c r="AD385" t="s">
        <v>164</v>
      </c>
      <c r="AE385" s="84" t="str">
        <f>""</f>
        <v/>
      </c>
      <c r="AF385" t="s">
        <v>161</v>
      </c>
      <c r="AG385" s="84" t="str">
        <f>""</f>
        <v/>
      </c>
      <c r="AH385" s="184" t="str">
        <f>IF(NOT(ISERROR(MATCH("Selvfinansieret",B372,0))),"",IF(NOT(ISERROR(MATCH(B372,{"ABER"},0))),AE385,IF(NOT(ISERROR(MATCH(B372,{"GBER"},0))),AF385,IF(NOT(ISERROR(MATCH(B372,{"FIBER"},0))),AG385,IF(NOT(ISERROR(MATCH(B372,{"Ej statsstøtte"},0))),AD385,"")))))</f>
        <v/>
      </c>
      <c r="AI385" s="41" t="s">
        <v>185</v>
      </c>
    </row>
    <row r="386" spans="1:41" ht="15">
      <c r="A386" s="169" t="s">
        <v>151</v>
      </c>
      <c r="B386" s="247">
        <f>B385</f>
        <v>0</v>
      </c>
      <c r="C386" s="243"/>
      <c r="D386" s="243"/>
      <c r="E386" s="247">
        <f>SUM(B376+B377+B378+B379-B380-B381+B382)</f>
        <v>0</v>
      </c>
      <c r="F386" s="187"/>
      <c r="G386" s="166"/>
      <c r="H386" s="166"/>
      <c r="I386" s="166"/>
      <c r="J386" s="166"/>
      <c r="K386" s="166"/>
      <c r="L386" s="166"/>
      <c r="M386" s="166"/>
      <c r="N386" s="166"/>
      <c r="O386" s="166"/>
      <c r="P386" s="44"/>
      <c r="R386"/>
      <c r="S386"/>
      <c r="T386"/>
      <c r="U386"/>
      <c r="W386"/>
      <c r="Y386" s="184"/>
      <c r="Z386" s="184"/>
      <c r="AA386" s="78"/>
      <c r="AB386" s="183"/>
      <c r="AC386" s="41"/>
      <c r="AD386" t="s">
        <v>174</v>
      </c>
      <c r="AE386" s="5" t="str">
        <f>""</f>
        <v/>
      </c>
      <c r="AF386" s="84" t="s">
        <v>173</v>
      </c>
      <c r="AG386" s="84" t="str">
        <f>""</f>
        <v/>
      </c>
      <c r="AH386" s="184" t="str">
        <f>IF(NOT(ISERROR(MATCH("Selvfinansieret",B372,0))),"",IF(NOT(ISERROR(MATCH(B372,{"ABER"},0))),AE386,IF(NOT(ISERROR(MATCH(B372,{"GBER"},0))),AF386,IF(NOT(ISERROR(MATCH(B372,{"FIBER"},0))),AG386,IF(NOT(ISERROR(MATCH(B372,{"Ej statsstøtte"},0))),AD386,"")))))</f>
        <v/>
      </c>
      <c r="AI386" t="s">
        <v>212</v>
      </c>
      <c r="AK386" s="24"/>
      <c r="AL386" s="24"/>
      <c r="AM386" s="24"/>
      <c r="AN386" s="24"/>
      <c r="AO386" s="24"/>
    </row>
    <row r="387" spans="1:41" ht="15">
      <c r="A387" s="209"/>
      <c r="B387" s="210"/>
      <c r="C387" s="210"/>
      <c r="D387" s="210"/>
      <c r="E387" s="203"/>
      <c r="F387" s="165"/>
      <c r="G387" s="166"/>
      <c r="H387" s="166"/>
      <c r="I387" s="166"/>
      <c r="J387" s="166"/>
      <c r="K387" s="166"/>
      <c r="L387" s="166"/>
      <c r="M387" s="166"/>
      <c r="N387" s="166"/>
      <c r="O387" s="166"/>
      <c r="P387" s="44"/>
      <c r="R387"/>
      <c r="S387"/>
      <c r="T387"/>
      <c r="U387"/>
      <c r="W387"/>
      <c r="Y387" s="184"/>
      <c r="Z387" s="184"/>
      <c r="AA387" s="184"/>
      <c r="AB387" s="24"/>
      <c r="AC387" s="24"/>
      <c r="AD387" t="s">
        <v>187</v>
      </c>
      <c r="AE387" s="24" t="str">
        <f>""</f>
        <v/>
      </c>
      <c r="AF387" s="24" t="str">
        <f>""</f>
        <v/>
      </c>
      <c r="AG387" s="84" t="str">
        <f>""</f>
        <v/>
      </c>
      <c r="AH387" s="184" t="str">
        <f>IF(NOT(ISERROR(MATCH("Selvfinansieret",B372,0))),"",IF(NOT(ISERROR(MATCH(B372,{"ABER"},0))),AE387,IF(NOT(ISERROR(MATCH(B372,{"GBER"},0))),AF387,IF(NOT(ISERROR(MATCH(B372,{"FIBER"},0))),AG387,IF(NOT(ISERROR(MATCH(B372,{"Ej statsstøtte"},0))),AD387,"")))))</f>
        <v/>
      </c>
      <c r="AI387" s="24"/>
      <c r="AJ387" s="24"/>
      <c r="AK387" s="24"/>
      <c r="AL387" s="24"/>
      <c r="AM387" s="24"/>
      <c r="AN387" s="24"/>
      <c r="AO387" s="24"/>
    </row>
    <row r="388" spans="1:41" ht="15">
      <c r="A388" s="163"/>
      <c r="B388" s="164"/>
      <c r="C388" s="164"/>
      <c r="D388" s="164"/>
      <c r="E388" s="192" t="s">
        <v>183</v>
      </c>
      <c r="F388" s="193" t="str">
        <f>F373</f>
        <v/>
      </c>
      <c r="G388" s="165"/>
      <c r="H388" s="166"/>
      <c r="I388" s="166"/>
      <c r="J388" s="166"/>
      <c r="K388" s="166"/>
      <c r="L388" s="166"/>
      <c r="M388" s="166"/>
      <c r="N388" s="166"/>
      <c r="O388" s="166"/>
      <c r="P388" s="166"/>
      <c r="Q388" s="44"/>
      <c r="R388"/>
      <c r="S388"/>
      <c r="T388"/>
      <c r="U388"/>
      <c r="W388"/>
      <c r="Y388"/>
      <c r="Z388" s="184"/>
      <c r="AD388" s="24"/>
      <c r="AE388" s="24"/>
      <c r="AF388" s="24"/>
      <c r="AG388" s="24"/>
      <c r="AH388" s="24"/>
      <c r="AI388" s="24"/>
      <c r="AJ388" s="24"/>
      <c r="AK388" s="24"/>
      <c r="AL388" s="24"/>
      <c r="AM388" s="24"/>
      <c r="AN388" s="24"/>
      <c r="AO388" s="24"/>
    </row>
    <row r="389" spans="1:41" ht="30">
      <c r="A389" s="163"/>
      <c r="B389" s="164"/>
      <c r="C389" s="164"/>
      <c r="D389" s="164"/>
      <c r="E389" s="244" t="s">
        <v>215</v>
      </c>
      <c r="F389" s="193" t="str">
        <f>IFERROR(B385/E385,"")</f>
        <v/>
      </c>
      <c r="G389" s="165"/>
      <c r="H389" s="166"/>
      <c r="I389" s="166"/>
      <c r="J389" s="166"/>
      <c r="K389" s="166"/>
      <c r="L389" s="166"/>
      <c r="M389" s="166"/>
      <c r="N389" s="166"/>
      <c r="O389" s="166"/>
      <c r="P389" s="166"/>
      <c r="Q389" s="44"/>
      <c r="R389"/>
      <c r="S389"/>
      <c r="T389"/>
      <c r="U389"/>
      <c r="W389"/>
      <c r="Y389"/>
      <c r="Z389" s="184"/>
      <c r="AD389" s="24"/>
      <c r="AE389" s="24"/>
      <c r="AF389" s="24"/>
      <c r="AG389" s="24"/>
      <c r="AH389" s="24"/>
      <c r="AI389" s="24"/>
      <c r="AJ389" s="24"/>
      <c r="AK389" s="24"/>
      <c r="AL389" s="24"/>
      <c r="AM389" s="24"/>
      <c r="AN389" s="24"/>
      <c r="AO389" s="24"/>
    </row>
    <row r="390" spans="1:41" ht="15">
      <c r="A390" s="34"/>
      <c r="B390" s="35"/>
      <c r="C390" s="35"/>
      <c r="D390" s="35"/>
      <c r="E390" s="36" t="s">
        <v>69</v>
      </c>
      <c r="F390" s="99">
        <f>IF(NOT(ISERROR(MATCH("Ej statsstøtte",B372,0))),0,IFERROR(E384/E383,0))</f>
        <v>0</v>
      </c>
      <c r="G390" s="242"/>
      <c r="H390" s="4"/>
      <c r="I390" s="4"/>
      <c r="J390" s="4"/>
      <c r="K390" s="4"/>
      <c r="L390" s="4"/>
      <c r="M390" s="4"/>
      <c r="N390" s="4"/>
      <c r="O390" s="4"/>
      <c r="P390" s="4"/>
      <c r="R390"/>
      <c r="S390"/>
      <c r="T390"/>
      <c r="U390"/>
      <c r="W390"/>
      <c r="Y390"/>
    </row>
    <row r="391" spans="1:41" ht="15">
      <c r="A391" s="74" t="s">
        <v>79</v>
      </c>
      <c r="B391" s="75">
        <f>IFERROR(E385/$E$15,0)</f>
        <v>0</v>
      </c>
      <c r="C391" s="35"/>
      <c r="D391" s="35"/>
      <c r="E391" s="50" t="s">
        <v>70</v>
      </c>
      <c r="F391" s="99">
        <f>IFERROR(E384/E376,0)</f>
        <v>0</v>
      </c>
      <c r="H391" s="4"/>
      <c r="I391" s="4"/>
      <c r="J391" s="4"/>
      <c r="K391" s="4"/>
      <c r="L391" s="4"/>
      <c r="M391" s="4"/>
      <c r="N391" s="4"/>
      <c r="O391" s="4"/>
      <c r="P391" s="4"/>
      <c r="R391"/>
      <c r="S391"/>
      <c r="T391"/>
      <c r="U391"/>
      <c r="W391"/>
      <c r="Y391"/>
    </row>
    <row r="392" spans="1:41" ht="15">
      <c r="A392" s="73"/>
      <c r="B392" s="76"/>
      <c r="E392" s="50"/>
      <c r="H392" s="4"/>
      <c r="I392" s="4"/>
      <c r="J392" s="4"/>
      <c r="K392" s="4"/>
      <c r="L392" s="4"/>
      <c r="M392" s="4"/>
      <c r="N392" s="4"/>
      <c r="O392" s="4"/>
      <c r="P392" s="4"/>
      <c r="R392"/>
      <c r="S392"/>
      <c r="T392"/>
      <c r="U392"/>
      <c r="W392"/>
      <c r="Y392"/>
      <c r="AD392"/>
    </row>
    <row r="393" spans="1:41" ht="15">
      <c r="A393" s="29" t="s">
        <v>34</v>
      </c>
      <c r="B393" s="1"/>
      <c r="C393" s="206" t="s">
        <v>64</v>
      </c>
      <c r="D393" s="206"/>
      <c r="E393" s="30" t="s">
        <v>37</v>
      </c>
      <c r="F393" s="204"/>
      <c r="G393" s="184"/>
      <c r="H393" s="205"/>
      <c r="I393" s="207"/>
      <c r="J393" s="184"/>
      <c r="K393" s="184"/>
      <c r="L393" s="184"/>
      <c r="M393" s="184"/>
      <c r="R393" s="48"/>
      <c r="S393" s="79"/>
      <c r="T393" s="183"/>
      <c r="W393" s="5"/>
      <c r="X393" s="83"/>
      <c r="AA393" s="184" t="str">
        <f>IF(NOT(ISERROR(MATCH("Selvfinansieret",B394,0))),"",IF(NOT(ISERROR(MATCH(B394,{"ABER"},0))),IF(X393=0,"",X393),IF(NOT(ISERROR(MATCH(B394,{"GEBER"},0))),IF(AG408=0,"",AG408),IF(NOT(ISERROR(MATCH(B394,{"FIBER"},0))),IF(Z393=0,"",Z393),""))))</f>
        <v/>
      </c>
      <c r="AF393" s="184"/>
    </row>
    <row r="394" spans="1:41" ht="15">
      <c r="A394" s="29" t="s">
        <v>207</v>
      </c>
      <c r="B394" s="31"/>
      <c r="C394" s="206"/>
      <c r="D394" s="206"/>
      <c r="E394" s="30" t="s">
        <v>177</v>
      </c>
      <c r="F394" s="31" t="str">
        <f>IF(ISBLANK($F$19),"Projektform skal vælges ved hovedansøger",$F$19)</f>
        <v>Samarbejde</v>
      </c>
      <c r="G394" s="184"/>
      <c r="H394" s="205"/>
      <c r="I394" s="207"/>
      <c r="J394" s="184"/>
      <c r="K394" s="184"/>
      <c r="L394" s="184"/>
      <c r="M394" s="184"/>
      <c r="R394" s="48"/>
      <c r="S394" s="79"/>
      <c r="T394" s="83"/>
      <c r="W394" s="5"/>
      <c r="X394" s="83"/>
      <c r="Y394" s="84"/>
      <c r="AA394" s="184"/>
      <c r="AF394" s="184"/>
    </row>
    <row r="395" spans="1:41" ht="30">
      <c r="A395" s="30" t="s">
        <v>35</v>
      </c>
      <c r="B395" s="31"/>
      <c r="C395" s="30"/>
      <c r="D395" s="30"/>
      <c r="E395" s="217" t="s">
        <v>36</v>
      </c>
      <c r="F395" s="218" t="str">
        <f>IFERROR(IF(NOT(ISERROR(MATCH(B394,{"ABER"},0))),INDEX(ABER_Tilskudsprocent_liste[#All],MATCH(B395,ABER_Tilskudsprocent_liste[[#All],[Typer af projekter og aktiviteter/ virksomhedsstørrelse]],0),MATCH(AA397,ABER_Tilskudsprocent_liste[#Headers],0)),IF(NOT(ISERROR(MATCH(B394,{"GBER"},0))),INDEX(GEBER_Tilskudsprocent_liste[#All],MATCH(B395,GEBER_Tilskudsprocent_liste[[#All],[Typer af projekter og aktiviteter/ virksomhedsstørrelse]],0),MATCH(AA397,GEBER_Tilskudsprocent_liste[#Headers],0)),IF(NOT(ISERROR(MATCH(B394,{"FIBER"},0))),INDEX(FIBER_Tilskudsprocent_liste[#All],MATCH(B395,FIBER_Tilskudsprocent_liste[[#All],[Typer af projekter og aktiviteter/ virksomhedsstørrelse]],0),MATCH(AA397,FIBER_Tilskudsprocent_liste[#Headers],0)),""))),"")</f>
        <v/>
      </c>
      <c r="G395" s="217" t="s">
        <v>213</v>
      </c>
      <c r="H395" s="249" t="s">
        <v>218</v>
      </c>
      <c r="I395" s="250"/>
      <c r="J395" s="251" t="s">
        <v>221</v>
      </c>
      <c r="K395" s="251"/>
      <c r="L395" s="184"/>
      <c r="M395" s="184"/>
      <c r="R395" s="49"/>
      <c r="S395" s="80"/>
      <c r="T395" s="83"/>
      <c r="W395" s="5"/>
      <c r="X395" s="186"/>
      <c r="AB395" s="83"/>
      <c r="AF395" s="184"/>
    </row>
    <row r="396" spans="1:41" ht="15">
      <c r="A396" s="29"/>
      <c r="B396" s="30"/>
      <c r="C396" s="30"/>
      <c r="D396" s="30"/>
      <c r="E396" s="217"/>
      <c r="F396" s="255" t="str">
        <f>IFERROR(IF(NOT(ISERROR(MATCH(B394,{"ABER"},0))),INDEX(ABER_Tilskudsprocent_liste[#All],MATCH(B395,ABER_Tilskudsprocent_liste[[#All],[Typer af projekter og aktiviteter/ virksomhedsstørrelse]],0),MATCH(AA397,ABER_Tilskudsprocent_liste[#Headers],0)),IF(NOT(ISERROR(MATCH(B394,{"GBER"},0))),INDEX(GEBER_Tilskudsprocent_liste[#All],MATCH(B395,GEBER_Tilskudsprocent_liste[[#All],[Typer af projekter og aktiviteter/ virksomhedsstørrelse]],0),MATCH(AA397,GEBER_Tilskudsprocent_liste[#Headers],0)),IF(NOT(ISERROR(MATCH(B394,{"FIBER"},0))),INDEX(FIBER_Tilskudsprocent_liste[#All],MATCH(B395,FIBER_Tilskudsprocent_liste[[#All],[Typer af projekter og aktiviteter/ virksomhedsstørrelse]],0),MATCH(AA397,FIBER_Tilskudsprocent_liste[#Headers],0)),""))),"")</f>
        <v/>
      </c>
      <c r="G396" s="252"/>
      <c r="H396" s="251" t="str">
        <f>IFERROR(IF(E407*(1-F396)-C408&lt;0,F396-((E407*F396+C408)-E407)/E407,""),"")</f>
        <v/>
      </c>
      <c r="I396" s="251" t="str">
        <f>IFERROR(IF(D408&lt;&gt;0,IF(D408=E407,0,IF(C408&gt;0,(F396-D408/E407)-H396,"HA")),IF(E407*(1-F396)-C408&lt;0,((F396-((E407*F396+C408+D408)-E407)/E407)),"")),"")</f>
        <v/>
      </c>
      <c r="J396" s="253" t="e">
        <f>I396-H397</f>
        <v>#VALUE!</v>
      </c>
      <c r="K396" s="251"/>
      <c r="L396" s="184"/>
      <c r="M396" s="184"/>
      <c r="R396" s="49"/>
      <c r="S396" s="80"/>
      <c r="T396" s="83"/>
      <c r="U396" s="41" t="s">
        <v>220</v>
      </c>
      <c r="V396" t="s">
        <v>219</v>
      </c>
      <c r="W396" s="184" t="s">
        <v>217</v>
      </c>
      <c r="X396" s="184" t="s">
        <v>216</v>
      </c>
      <c r="Y396" s="184" t="s">
        <v>182</v>
      </c>
      <c r="AA396" s="42" t="s">
        <v>179</v>
      </c>
      <c r="AB396" s="46" t="s">
        <v>177</v>
      </c>
      <c r="AC396"/>
    </row>
    <row r="397" spans="1:41" ht="15.75" thickBot="1">
      <c r="A397" s="37"/>
      <c r="B397" s="27" t="s">
        <v>85</v>
      </c>
      <c r="C397" s="27" t="s">
        <v>208</v>
      </c>
      <c r="D397" s="27" t="s">
        <v>214</v>
      </c>
      <c r="E397" s="27" t="s">
        <v>0</v>
      </c>
      <c r="F397" s="28" t="s">
        <v>13</v>
      </c>
      <c r="G397" s="208"/>
      <c r="H397" s="254" t="e">
        <f>(F396-D408/E407)</f>
        <v>#VALUE!</v>
      </c>
      <c r="I397" s="252"/>
      <c r="J397" s="208"/>
      <c r="K397" s="252"/>
      <c r="L397" s="208"/>
      <c r="M397" s="208"/>
      <c r="N397" s="4"/>
      <c r="O397" s="4"/>
      <c r="P397" s="189"/>
      <c r="Q397" s="42"/>
      <c r="R397" s="81"/>
      <c r="S397" s="41"/>
      <c r="T397" s="41"/>
      <c r="U397"/>
      <c r="V397" s="5"/>
      <c r="W397" s="184"/>
      <c r="X397" s="184"/>
      <c r="Z397" s="83"/>
      <c r="AA397" s="40" t="str">
        <f>CONCATENATE(F393," - ",AB397)</f>
        <v xml:space="preserve"> - Samarbejde</v>
      </c>
      <c r="AB397" t="str">
        <f>F394</f>
        <v>Samarbejde</v>
      </c>
      <c r="AC397"/>
    </row>
    <row r="398" spans="1:41" ht="15">
      <c r="A398" s="5" t="s">
        <v>82</v>
      </c>
      <c r="B398" s="196">
        <f>IFERROR(IF(E398=0,0,Y398),0)</f>
        <v>0</v>
      </c>
      <c r="C398" s="196">
        <f t="shared" ref="C398:C404" si="36">IFERROR(E398-B398,0)</f>
        <v>0</v>
      </c>
      <c r="D398" s="196"/>
      <c r="E398" s="215"/>
      <c r="F398" s="32"/>
      <c r="G398" s="283"/>
      <c r="H398" s="284"/>
      <c r="I398" s="284"/>
      <c r="J398" s="284"/>
      <c r="K398" s="284"/>
      <c r="L398" s="284"/>
      <c r="M398" s="284"/>
      <c r="N398" s="284"/>
      <c r="O398" s="285"/>
      <c r="P398" s="190"/>
      <c r="Q398" s="45"/>
      <c r="R398" s="78"/>
      <c r="S398" s="41"/>
      <c r="T398" s="41"/>
      <c r="U398" s="41" t="e">
        <f>((F396-((E407*F396+C408)-E407)/E407))*E398</f>
        <v>#VALUE!</v>
      </c>
      <c r="V398" t="e">
        <f>H397*E398</f>
        <v>#VALUE!</v>
      </c>
      <c r="W398" s="5">
        <f>IFERROR(IF(E398=0,0,E398*H396),0)</f>
        <v>0</v>
      </c>
      <c r="X398" s="184">
        <f>IF(E398=0,0,E398*F395)</f>
        <v>0</v>
      </c>
      <c r="Y398" s="184">
        <f>IF(NOT(ISERROR(MATCH("Selvfinansieret",B394,0))),0,IF(OR(NOT(ISERROR(MATCH("Ej statsstøtte",B394,0))),NOT(ISERROR(MATCH(B394,AI404:AI406,0)))),E398,IF(AND(D408=0,C408=0),X398,IF(AND(D408&gt;0,C408=0),V398,IF(AND(D408&gt;0,C408&gt;0,V398=0),0,IF(AND(W398&lt;&gt;0,W398&lt;V398),W398,V398))))))</f>
        <v>0</v>
      </c>
      <c r="AA398" s="40"/>
      <c r="AB398" s="41"/>
      <c r="AC398"/>
      <c r="AE398" s="292" t="s">
        <v>178</v>
      </c>
      <c r="AF398" s="292"/>
      <c r="AG398" s="292"/>
    </row>
    <row r="399" spans="1:41" ht="15">
      <c r="A399" s="5" t="s">
        <v>3</v>
      </c>
      <c r="B399" s="196">
        <f t="shared" ref="B399:B404" si="37">IFERROR(IF(E399=0,0,Y399),0)</f>
        <v>0</v>
      </c>
      <c r="C399" s="196">
        <f t="shared" si="36"/>
        <v>0</v>
      </c>
      <c r="D399" s="196"/>
      <c r="E399" s="215"/>
      <c r="F399" s="95"/>
      <c r="G399" s="286"/>
      <c r="H399" s="287"/>
      <c r="I399" s="287"/>
      <c r="J399" s="287"/>
      <c r="K399" s="287"/>
      <c r="L399" s="287"/>
      <c r="M399" s="287"/>
      <c r="N399" s="287"/>
      <c r="O399" s="288"/>
      <c r="P399" s="190"/>
      <c r="Q399" s="78"/>
      <c r="R399" s="82"/>
      <c r="S399" s="43"/>
      <c r="T399" s="41"/>
      <c r="U399" s="41" t="e">
        <f>((F396-((E407*F396+C408+D408)-E407)/E407))*E399</f>
        <v>#VALUE!</v>
      </c>
      <c r="V399" t="e">
        <f>H397*E399</f>
        <v>#VALUE!</v>
      </c>
      <c r="W399" s="5">
        <f>IFERROR(IF(E399=0,0,E399*H396),0)</f>
        <v>0</v>
      </c>
      <c r="X399" s="184">
        <f>IF(E399=0,0,E399*F395)</f>
        <v>0</v>
      </c>
      <c r="Y399" s="184">
        <f>IF(NOT(ISERROR(MATCH("Selvfinansieret",B395,0))),0,IF(OR(NOT(ISERROR(MATCH("Ej statsstøtte",B395,0))),NOT(ISERROR(MATCH(B395,AI405:AI407,0)))),E399,IF(AND(D408=0,C408=0),X399,IF(AND(D408&gt;0,C408=0),V399,IF(AND(D408&gt;0,C408&gt;0,V399=0),0,IF(AND(W399&lt;&gt;0,W399&lt;V399),W399,V399))))))</f>
        <v>0</v>
      </c>
      <c r="AA399" s="40"/>
      <c r="AB399" s="41"/>
      <c r="AC399"/>
    </row>
    <row r="400" spans="1:41" ht="15">
      <c r="A400" s="5" t="s">
        <v>84</v>
      </c>
      <c r="B400" s="196">
        <f t="shared" si="37"/>
        <v>0</v>
      </c>
      <c r="C400" s="196">
        <f t="shared" si="36"/>
        <v>0</v>
      </c>
      <c r="D400" s="196"/>
      <c r="E400" s="215"/>
      <c r="F400" s="95"/>
      <c r="G400" s="286"/>
      <c r="H400" s="287"/>
      <c r="I400" s="287"/>
      <c r="J400" s="287"/>
      <c r="K400" s="287"/>
      <c r="L400" s="287"/>
      <c r="M400" s="287"/>
      <c r="N400" s="287"/>
      <c r="O400" s="288"/>
      <c r="P400" s="190"/>
      <c r="Q400" s="78"/>
      <c r="R400" s="82"/>
      <c r="S400" s="43"/>
      <c r="T400" s="41"/>
      <c r="U400" s="41" t="e">
        <f>((F396-((E407*F396+C408+D408)-E407)/E407))*E400</f>
        <v>#VALUE!</v>
      </c>
      <c r="V400" t="e">
        <f>H397*E400</f>
        <v>#VALUE!</v>
      </c>
      <c r="W400" s="5">
        <f>IFERROR(IF(E400=0,0,E400*H396),0)</f>
        <v>0</v>
      </c>
      <c r="X400" s="184">
        <f>IF(E400=0,0,E400*F395)</f>
        <v>0</v>
      </c>
      <c r="Y400" s="184">
        <f>IF(NOT(ISERROR(MATCH("Selvfinansieret",B396,0))),0,IF(OR(NOT(ISERROR(MATCH("Ej statsstøtte",B396,0))),NOT(ISERROR(MATCH(B396,AI406:AI408,0)))),E400,IF(AND(D408=0,C408=0),X400,IF(AND(D408&gt;0,C408=0),V400,IF(AND(D408&gt;0,C408&gt;0,V400=0),0,IF(AND(W400&lt;&gt;0,W400&lt;V400),W400,V400))))))</f>
        <v>0</v>
      </c>
      <c r="AA400" s="40"/>
      <c r="AB400" s="41"/>
      <c r="AC400"/>
      <c r="AD400" s="50" t="s">
        <v>210</v>
      </c>
      <c r="AE400" s="50" t="s">
        <v>165</v>
      </c>
      <c r="AF400" s="50" t="s">
        <v>186</v>
      </c>
      <c r="AG400" s="50" t="s">
        <v>166</v>
      </c>
      <c r="AH400" s="50" t="s">
        <v>184</v>
      </c>
      <c r="AI400" s="50" t="s">
        <v>188</v>
      </c>
      <c r="AJ400" s="50" t="s">
        <v>211</v>
      </c>
    </row>
    <row r="401" spans="1:41" ht="15">
      <c r="A401" s="5" t="s">
        <v>46</v>
      </c>
      <c r="B401" s="196">
        <f t="shared" si="37"/>
        <v>0</v>
      </c>
      <c r="C401" s="196">
        <f t="shared" si="36"/>
        <v>0</v>
      </c>
      <c r="D401" s="196"/>
      <c r="E401" s="215"/>
      <c r="F401" s="95"/>
      <c r="G401" s="286"/>
      <c r="H401" s="287"/>
      <c r="I401" s="287"/>
      <c r="J401" s="287"/>
      <c r="K401" s="287"/>
      <c r="L401" s="287"/>
      <c r="M401" s="287"/>
      <c r="N401" s="287"/>
      <c r="O401" s="288"/>
      <c r="P401" s="191"/>
      <c r="Q401" s="78"/>
      <c r="R401" s="82"/>
      <c r="S401" s="43"/>
      <c r="T401" s="41"/>
      <c r="U401" s="41" t="e">
        <f>((F396-((E407*F396+C408+D408)-E407)/E407))*E401</f>
        <v>#VALUE!</v>
      </c>
      <c r="V401" t="e">
        <f>H397*E401</f>
        <v>#VALUE!</v>
      </c>
      <c r="W401" s="5">
        <f>IFERROR(IF(E401=0,0,E401*H396),0)</f>
        <v>0</v>
      </c>
      <c r="X401" s="184">
        <f>IF(E401=0,0,E401*F395)</f>
        <v>0</v>
      </c>
      <c r="Y401" s="184">
        <f>IF(NOT(ISERROR(MATCH("Selvfinansieret",B397,0))),0,IF(OR(NOT(ISERROR(MATCH("Ej statsstøtte",B397,0))),NOT(ISERROR(MATCH(B397,AI407:AI409,0)))),E401,IF(AND(D408=0,C408=0),X401,IF(AND(D408&gt;0,C408=0),V401,IF(AND(D408&gt;0,C408&gt;0,V401=0),0,IF(AND(W401&lt;&gt;0,W401&lt;V401),W401,V401))))))</f>
        <v>0</v>
      </c>
      <c r="AA401" t="s">
        <v>180</v>
      </c>
      <c r="AB401" t="s">
        <v>175</v>
      </c>
      <c r="AC401"/>
      <c r="AD401" t="s">
        <v>159</v>
      </c>
      <c r="AE401" t="s">
        <v>159</v>
      </c>
      <c r="AF401" t="s">
        <v>167</v>
      </c>
      <c r="AG401" s="181" t="s">
        <v>174</v>
      </c>
      <c r="AH401" s="184" t="str">
        <f>IF(NOT(ISERROR(MATCH("Selvfinansieret",B394,0))),"",IF(NOT(ISERROR(MATCH(B394,{"ABER"},0))),AE401,IF(NOT(ISERROR(MATCH(B394,{"GBER"},0))),AF401,IF(NOT(ISERROR(MATCH(B394,{"FIBER"},0))),AG401,IF(NOT(ISERROR(MATCH(B394,{"Ej statsstøtte"},0))),AD401,"")))))</f>
        <v/>
      </c>
      <c r="AI401" s="182" t="s">
        <v>165</v>
      </c>
    </row>
    <row r="402" spans="1:41" ht="15">
      <c r="A402" s="5" t="s">
        <v>2</v>
      </c>
      <c r="B402" s="196">
        <f t="shared" si="37"/>
        <v>0</v>
      </c>
      <c r="C402" s="196">
        <f t="shared" si="36"/>
        <v>0</v>
      </c>
      <c r="D402" s="196"/>
      <c r="E402" s="215"/>
      <c r="F402" s="95"/>
      <c r="G402" s="286"/>
      <c r="H402" s="287"/>
      <c r="I402" s="287"/>
      <c r="J402" s="287"/>
      <c r="K402" s="287"/>
      <c r="L402" s="287"/>
      <c r="M402" s="287"/>
      <c r="N402" s="287"/>
      <c r="O402" s="288"/>
      <c r="P402" s="191"/>
      <c r="Q402" s="78"/>
      <c r="R402" s="82"/>
      <c r="S402" s="43"/>
      <c r="T402" s="41"/>
      <c r="U402" s="41" t="e">
        <f>((F396-((E407*F396+C408+D408)-E407)/E407))*E402</f>
        <v>#VALUE!</v>
      </c>
      <c r="V402" t="e">
        <f>H397*E402</f>
        <v>#VALUE!</v>
      </c>
      <c r="W402" s="5">
        <f>IFERROR(IF(E402=0,0,E402*H396),0)</f>
        <v>0</v>
      </c>
      <c r="X402" s="184">
        <f>IF(E402=0,0,E402*F395)</f>
        <v>0</v>
      </c>
      <c r="Y402" s="184">
        <f>IF(NOT(ISERROR(MATCH("Selvfinansieret",B398,0))),0,IF(OR(NOT(ISERROR(MATCH("Ej statsstøtte",B398,0))),NOT(ISERROR(MATCH(B398,AI408:AI410,0)))),E402,IF(AND(D408=0,C408=0),X402,IF(AND(D408&gt;0,C408=0),V402,IF(AND(D408&gt;0,C408&gt;0,V402=0),0,IF(AND(W402&lt;&gt;0,W402&lt;V402),W402,V402))))))</f>
        <v>0</v>
      </c>
      <c r="AA402" t="s">
        <v>68</v>
      </c>
      <c r="AB402" t="s">
        <v>176</v>
      </c>
      <c r="AC402"/>
      <c r="AD402" t="s">
        <v>160</v>
      </c>
      <c r="AE402" t="s">
        <v>160</v>
      </c>
      <c r="AF402" t="s">
        <v>168</v>
      </c>
      <c r="AG402" s="181" t="s">
        <v>161</v>
      </c>
      <c r="AH402" s="184" t="str">
        <f>IF(NOT(ISERROR(MATCH("Selvfinansieret",B394,0))),"",IF(NOT(ISERROR(MATCH(B394,{"ABER"},0))),AE402,IF(NOT(ISERROR(MATCH(B394,{"GBER"},0))),AF402,IF(NOT(ISERROR(MATCH(B394,{"FIBER"},0))),AG402,IF(NOT(ISERROR(MATCH(B394,{"Ej statsstøtte"},0))),AD402,"")))))</f>
        <v/>
      </c>
      <c r="AI402" s="183" t="s">
        <v>186</v>
      </c>
    </row>
    <row r="403" spans="1:41" ht="15" customHeight="1">
      <c r="A403" s="5" t="s">
        <v>14</v>
      </c>
      <c r="B403" s="196">
        <f t="shared" si="37"/>
        <v>0</v>
      </c>
      <c r="C403" s="196">
        <f t="shared" si="36"/>
        <v>0</v>
      </c>
      <c r="D403" s="196"/>
      <c r="E403" s="215"/>
      <c r="F403" s="95"/>
      <c r="G403" s="286"/>
      <c r="H403" s="287"/>
      <c r="I403" s="287"/>
      <c r="J403" s="287"/>
      <c r="K403" s="287"/>
      <c r="L403" s="287"/>
      <c r="M403" s="287"/>
      <c r="N403" s="287"/>
      <c r="O403" s="288"/>
      <c r="P403" s="190"/>
      <c r="Q403" s="78"/>
      <c r="R403" s="82"/>
      <c r="S403" s="43"/>
      <c r="T403" s="41"/>
      <c r="U403" s="41" t="e">
        <f>((F396-((E407*F396+C408+D408)-E407)/E407))*E403</f>
        <v>#VALUE!</v>
      </c>
      <c r="V403" t="e">
        <f>H397*E403</f>
        <v>#VALUE!</v>
      </c>
      <c r="W403" s="5">
        <f>IFERROR(IF(E403=0,0,E403*H396),0)</f>
        <v>0</v>
      </c>
      <c r="X403" s="184">
        <f>IF(E403=0,0,E403*F395)</f>
        <v>0</v>
      </c>
      <c r="Y403" s="184">
        <f>IF(NOT(ISERROR(MATCH("Selvfinansieret",B399,0))),0,IF(OR(NOT(ISERROR(MATCH("Ej statsstøtte",B399,0))),NOT(ISERROR(MATCH(B399,AI409:AI411,0)))),E403,IF(AND(D408=0,C408=0),X403,IF(AND(D408&gt;0,C408=0),V403,IF(AND(D408&gt;0,C408&gt;0,V403=0),0,IF(AND(W403&lt;&gt;0,W403&lt;V403),W403,V403))))))</f>
        <v>0</v>
      </c>
      <c r="Z403" s="184"/>
      <c r="AA403" t="s">
        <v>181</v>
      </c>
      <c r="AB403"/>
      <c r="AC403"/>
      <c r="AD403" t="s">
        <v>161</v>
      </c>
      <c r="AE403" t="s">
        <v>161</v>
      </c>
      <c r="AF403" t="s">
        <v>169</v>
      </c>
      <c r="AG403" s="241" t="s">
        <v>187</v>
      </c>
      <c r="AH403" s="184" t="str">
        <f>IF(NOT(ISERROR(MATCH("Selvfinansieret",B394,0))),"",IF(NOT(ISERROR(MATCH(B394,{"ABER"},0))),AE403,IF(NOT(ISERROR(MATCH(B394,{"GBER"},0))),AF403,IF(NOT(ISERROR(MATCH(B394,{"FIBER"},0))),AG403,IF(NOT(ISERROR(MATCH(B394,{"Ej statsstøtte"},0))),AD403,"")))))</f>
        <v/>
      </c>
      <c r="AI403" s="183" t="s">
        <v>166</v>
      </c>
    </row>
    <row r="404" spans="1:41" ht="15.75" thickBot="1">
      <c r="A404" s="26" t="s">
        <v>83</v>
      </c>
      <c r="B404" s="196">
        <f t="shared" si="37"/>
        <v>0</v>
      </c>
      <c r="C404" s="196">
        <f t="shared" si="36"/>
        <v>0</v>
      </c>
      <c r="D404" s="196"/>
      <c r="E404" s="216"/>
      <c r="F404" s="95"/>
      <c r="G404" s="287"/>
      <c r="H404" s="287"/>
      <c r="I404" s="287"/>
      <c r="J404" s="287"/>
      <c r="K404" s="287"/>
      <c r="L404" s="287"/>
      <c r="M404" s="287"/>
      <c r="N404" s="287"/>
      <c r="O404" s="288"/>
      <c r="P404" s="190"/>
      <c r="Q404" s="78"/>
      <c r="R404" s="82"/>
      <c r="S404" s="43"/>
      <c r="T404" s="41"/>
      <c r="U404" s="41" t="e">
        <f>((F396-((E407*F396+C408+D408)-E407)/E407))*E404</f>
        <v>#VALUE!</v>
      </c>
      <c r="V404" t="e">
        <f>H397*E404</f>
        <v>#VALUE!</v>
      </c>
      <c r="W404" s="5">
        <f>IFERROR(IF(E404=0,0,E404*H396),0)</f>
        <v>0</v>
      </c>
      <c r="X404" s="184">
        <f>IF(E404=0,0,E404*F395)</f>
        <v>0</v>
      </c>
      <c r="Y404" s="184">
        <f>IF(NOT(ISERROR(MATCH("Selvfinansieret",B400,0))),0,IF(OR(NOT(ISERROR(MATCH("Ej statsstøtte",B400,0))),NOT(ISERROR(MATCH(B400,AI410:AI412,0)))),E404,IF(AND(D408=0,C408=0),X404,IF(AND(D408&gt;0,C408=0),V404,IF(AND(D408&gt;0,C408&gt;0,V404=0),0,IF(AND(W404&lt;&gt;0,W404&lt;V404),W404,V404))))))</f>
        <v>0</v>
      </c>
      <c r="Z404" s="184"/>
      <c r="AA404" t="s">
        <v>87</v>
      </c>
      <c r="AB404"/>
      <c r="AC404"/>
      <c r="AD404" t="s">
        <v>162</v>
      </c>
      <c r="AE404" t="s">
        <v>162</v>
      </c>
      <c r="AF404" t="s">
        <v>170</v>
      </c>
      <c r="AG404" s="84" t="str">
        <f>""</f>
        <v/>
      </c>
      <c r="AH404" s="184" t="str">
        <f>IF(NOT(ISERROR(MATCH("Selvfinansieret",B394,0))),"",IF(NOT(ISERROR(MATCH(B394,{"ABER"},0))),AE404,IF(NOT(ISERROR(MATCH(B394,{"GBER"},0))),AF404,IF(NOT(ISERROR(MATCH(B394,{"FIBER"},0))),AG404,IF(NOT(ISERROR(MATCH(B394,{"Ej statsstøtte"},0))),AD404,"")))))</f>
        <v/>
      </c>
      <c r="AI404" s="83" t="s">
        <v>126</v>
      </c>
    </row>
    <row r="405" spans="1:41" ht="15">
      <c r="A405" s="98" t="s">
        <v>31</v>
      </c>
      <c r="B405" s="200">
        <f>SUM(B398+B399+B400+B401-B402-B403+B404)</f>
        <v>0</v>
      </c>
      <c r="C405" s="197">
        <f>SUM(C398+C399+C400+C401-C402-C403+C404)</f>
        <v>0</v>
      </c>
      <c r="D405" s="197"/>
      <c r="E405" s="200">
        <f>SUM(B405:C405)</f>
        <v>0</v>
      </c>
      <c r="F405" s="97"/>
      <c r="G405" s="286"/>
      <c r="H405" s="287"/>
      <c r="I405" s="287"/>
      <c r="J405" s="287"/>
      <c r="K405" s="287"/>
      <c r="L405" s="287"/>
      <c r="M405" s="287"/>
      <c r="N405" s="287"/>
      <c r="O405" s="288"/>
      <c r="P405" s="44"/>
      <c r="R405"/>
      <c r="S405"/>
      <c r="T405"/>
      <c r="U405" s="41" t="e">
        <f>((F396-((E407*F396+C408+D408)-E407)/E407))*E405</f>
        <v>#VALUE!</v>
      </c>
      <c r="V405" t="e">
        <f>H397*E405</f>
        <v>#VALUE!</v>
      </c>
      <c r="W405" s="5">
        <f>IFERROR(IF(E405=0,0,E405*H396),0)</f>
        <v>0</v>
      </c>
      <c r="X405" s="184">
        <f>IF(E405=0,0,E405*F395)</f>
        <v>0</v>
      </c>
      <c r="Y405" s="184">
        <f>IF(NOT(ISERROR(MATCH("Selvfinansieret",B401,0))),0,IF(OR(NOT(ISERROR(MATCH("Ej statsstøtte",B401,0))),NOT(ISERROR(MATCH(B401,AI411:AI413,0)))),E405,IF(AND(D408=0,C408=0),X405,IF(AND(D408&gt;0,C408=0),V405,IF(AND(D408&gt;0,C408&gt;0,V405=0),0,IF(AND(W405&lt;&gt;0,W405&lt;V405),W405,V405))))))</f>
        <v>0</v>
      </c>
      <c r="Z405" s="184"/>
      <c r="AA405" t="s">
        <v>209</v>
      </c>
      <c r="AB405"/>
      <c r="AC405"/>
      <c r="AD405" t="s">
        <v>172</v>
      </c>
      <c r="AE405" t="s">
        <v>163</v>
      </c>
      <c r="AF405" t="s">
        <v>171</v>
      </c>
      <c r="AG405" s="84" t="str">
        <f>""</f>
        <v/>
      </c>
      <c r="AH405" s="184" t="str">
        <f>IF(NOT(ISERROR(MATCH("Selvfinansieret",B394,0))),"",IF(NOT(ISERROR(MATCH(B394,{"ABER"},0))),AE405,IF(NOT(ISERROR(MATCH(B394,{"GBER"},0))),AF405,IF(NOT(ISERROR(MATCH(B394,{"FIBER"},0))),AG405,IF(NOT(ISERROR(MATCH(B394,{"Ej statsstøtte"},0))),AD405,"")))))</f>
        <v/>
      </c>
      <c r="AI405" s="83" t="s">
        <v>127</v>
      </c>
    </row>
    <row r="406" spans="1:41" ht="15.75" thickBot="1">
      <c r="A406" s="33" t="s">
        <v>1</v>
      </c>
      <c r="B406" s="198">
        <f>IFERROR(IF(E406=0,0,Y406),0)</f>
        <v>0</v>
      </c>
      <c r="C406" s="196">
        <f>IFERROR(E406-B406,0)</f>
        <v>0</v>
      </c>
      <c r="D406" s="196"/>
      <c r="E406" s="216"/>
      <c r="F406" s="96"/>
      <c r="G406" s="286"/>
      <c r="H406" s="287"/>
      <c r="I406" s="287"/>
      <c r="J406" s="287"/>
      <c r="K406" s="287"/>
      <c r="L406" s="287"/>
      <c r="M406" s="287"/>
      <c r="N406" s="287"/>
      <c r="O406" s="288"/>
      <c r="P406" s="190"/>
      <c r="R406"/>
      <c r="S406"/>
      <c r="T406"/>
      <c r="U406" s="41" t="e">
        <f>((F396-((E407*F396+C408+D408)-E407)/E407))*E406</f>
        <v>#VALUE!</v>
      </c>
      <c r="V406" t="e">
        <f>H397*E406</f>
        <v>#VALUE!</v>
      </c>
      <c r="W406" s="5">
        <f>IFERROR(IF(E406=0,0,E406*H396),0)</f>
        <v>0</v>
      </c>
      <c r="X406" s="184">
        <f>IF(E406=0,0,E406*F395)</f>
        <v>0</v>
      </c>
      <c r="Y406" s="184">
        <f>IF(NOT(ISERROR(MATCH("Selvfinansieret",B402,0))),0,IF(OR(NOT(ISERROR(MATCH("Ej statsstøtte",B402,0))),NOT(ISERROR(MATCH(B402,AI412:AI414,0)))),E406,IF(AND(D408=0,C408=0),X406,IF(AND(D408&gt;0,C408=0),V406,IF(AND(D408&gt;0,C408&gt;0,V406=0),0,IF(AND(W406&lt;&gt;0,W406&lt;V406),W406,V406))))))</f>
        <v>0</v>
      </c>
      <c r="Z406" s="184"/>
      <c r="AA406" s="40"/>
      <c r="AB406" s="41"/>
      <c r="AC406"/>
      <c r="AD406" t="s">
        <v>163</v>
      </c>
      <c r="AE406" t="s">
        <v>164</v>
      </c>
      <c r="AF406" t="s">
        <v>172</v>
      </c>
      <c r="AG406" s="84" t="str">
        <f>""</f>
        <v/>
      </c>
      <c r="AH406" s="184" t="str">
        <f>IF(NOT(ISERROR(MATCH("Selvfinansieret",B394,0))),"",IF(NOT(ISERROR(MATCH(B394,{"ABER"},0))),AE406,IF(NOT(ISERROR(MATCH(B394,{"GBER"},0))),AF406,IF(NOT(ISERROR(MATCH(B394,{"FIBER"},0))),AG406,IF(NOT(ISERROR(MATCH(B394,{"Ej statsstøtte"},0))),AD406,"")))))</f>
        <v/>
      </c>
      <c r="AI406" s="83" t="s">
        <v>128</v>
      </c>
    </row>
    <row r="407" spans="1:41" ht="15.75" thickBot="1">
      <c r="A407" s="167" t="s">
        <v>0</v>
      </c>
      <c r="B407" s="248">
        <f>IF(B405+B406&lt;=0,0,B405+B406)</f>
        <v>0</v>
      </c>
      <c r="C407" s="248">
        <f>IF(C405+C406-C408&lt;=0,0,C405+C406-C408)</f>
        <v>0</v>
      </c>
      <c r="D407" s="199"/>
      <c r="E407" s="201">
        <f>SUM(E398+E399+E400+E401-E402-E403+E404)+E406</f>
        <v>0</v>
      </c>
      <c r="F407" s="168"/>
      <c r="G407" s="289"/>
      <c r="H407" s="290"/>
      <c r="I407" s="290"/>
      <c r="J407" s="290"/>
      <c r="K407" s="290"/>
      <c r="L407" s="290"/>
      <c r="M407" s="290"/>
      <c r="N407" s="290"/>
      <c r="O407" s="291"/>
      <c r="P407" s="44"/>
      <c r="R407"/>
      <c r="S407"/>
      <c r="T407"/>
      <c r="U407" s="41" t="e">
        <f>((F396-((E407*F396+C408+D408)-E407)/E407))*E407</f>
        <v>#VALUE!</v>
      </c>
      <c r="V407" t="e">
        <f>H397*E407</f>
        <v>#VALUE!</v>
      </c>
      <c r="W407" s="5">
        <f>IFERROR(IF(E407=0,0,E407*H396),0)</f>
        <v>0</v>
      </c>
      <c r="Y407" s="184">
        <f>IF(NOT(ISERROR(MATCH("Selvfinansieret",B403,0))),0,IF(OR(NOT(ISERROR(MATCH("Ej statsstøtte",B403,0))),NOT(ISERROR(MATCH(B403,AI413:AI415,0)))),E407,IF(AND(D408=0,C408=0),X407,IF(AND(D408&gt;0,C408=0),V407,IF(AND(D408&gt;0,C408&gt;0,V407=0),0,IF(AND(W407&lt;&gt;0,W407&lt;V407),W407,V407))))))</f>
        <v>0</v>
      </c>
      <c r="Z407" s="184"/>
      <c r="AA407" s="182"/>
      <c r="AB407" s="182"/>
      <c r="AC407"/>
      <c r="AD407" t="s">
        <v>164</v>
      </c>
      <c r="AE407" s="84" t="str">
        <f>""</f>
        <v/>
      </c>
      <c r="AF407" t="s">
        <v>161</v>
      </c>
      <c r="AG407" s="84" t="str">
        <f>""</f>
        <v/>
      </c>
      <c r="AH407" s="184" t="str">
        <f>IF(NOT(ISERROR(MATCH("Selvfinansieret",B394,0))),"",IF(NOT(ISERROR(MATCH(B394,{"ABER"},0))),AE407,IF(NOT(ISERROR(MATCH(B394,{"GBER"},0))),AF407,IF(NOT(ISERROR(MATCH(B394,{"FIBER"},0))),AG407,IF(NOT(ISERROR(MATCH(B394,{"Ej statsstøtte"},0))),AD407,"")))))</f>
        <v/>
      </c>
      <c r="AI407" s="41" t="s">
        <v>185</v>
      </c>
    </row>
    <row r="408" spans="1:41" ht="15">
      <c r="A408" s="169" t="s">
        <v>151</v>
      </c>
      <c r="B408" s="247">
        <f>B407</f>
        <v>0</v>
      </c>
      <c r="C408" s="243"/>
      <c r="D408" s="243"/>
      <c r="E408" s="247">
        <f>SUM(B398+B399+B400+B401-B402-B403+B404)</f>
        <v>0</v>
      </c>
      <c r="F408" s="187"/>
      <c r="G408" s="166"/>
      <c r="H408" s="166"/>
      <c r="I408" s="166"/>
      <c r="J408" s="166"/>
      <c r="K408" s="166"/>
      <c r="L408" s="166"/>
      <c r="M408" s="166"/>
      <c r="N408" s="166"/>
      <c r="O408" s="166"/>
      <c r="P408" s="44"/>
      <c r="R408"/>
      <c r="S408"/>
      <c r="T408"/>
      <c r="U408"/>
      <c r="W408"/>
      <c r="Y408" s="184"/>
      <c r="Z408" s="184"/>
      <c r="AA408" s="78"/>
      <c r="AB408" s="183"/>
      <c r="AC408" s="41"/>
      <c r="AD408" t="s">
        <v>174</v>
      </c>
      <c r="AE408" s="5" t="str">
        <f>""</f>
        <v/>
      </c>
      <c r="AF408" s="84" t="s">
        <v>173</v>
      </c>
      <c r="AG408" s="84" t="str">
        <f>""</f>
        <v/>
      </c>
      <c r="AH408" s="184" t="str">
        <f>IF(NOT(ISERROR(MATCH("Selvfinansieret",B394,0))),"",IF(NOT(ISERROR(MATCH(B394,{"ABER"},0))),AE408,IF(NOT(ISERROR(MATCH(B394,{"GBER"},0))),AF408,IF(NOT(ISERROR(MATCH(B394,{"FIBER"},0))),AG408,IF(NOT(ISERROR(MATCH(B394,{"Ej statsstøtte"},0))),AD408,"")))))</f>
        <v/>
      </c>
      <c r="AI408" t="s">
        <v>212</v>
      </c>
      <c r="AK408" s="24"/>
      <c r="AL408" s="24"/>
      <c r="AM408" s="24"/>
      <c r="AN408" s="24"/>
      <c r="AO408" s="24"/>
    </row>
    <row r="409" spans="1:41" ht="15">
      <c r="A409" s="209"/>
      <c r="B409" s="210"/>
      <c r="C409" s="210"/>
      <c r="D409" s="210"/>
      <c r="E409" s="203"/>
      <c r="F409" s="165"/>
      <c r="G409" s="166"/>
      <c r="H409" s="166"/>
      <c r="I409" s="166"/>
      <c r="J409" s="166"/>
      <c r="K409" s="166"/>
      <c r="L409" s="166"/>
      <c r="M409" s="166"/>
      <c r="N409" s="166"/>
      <c r="O409" s="166"/>
      <c r="P409" s="44"/>
      <c r="R409"/>
      <c r="S409"/>
      <c r="T409"/>
      <c r="U409"/>
      <c r="W409"/>
      <c r="Y409" s="184"/>
      <c r="Z409" s="184"/>
      <c r="AA409" s="184"/>
      <c r="AB409" s="24"/>
      <c r="AC409" s="24"/>
      <c r="AD409" t="s">
        <v>187</v>
      </c>
      <c r="AE409" s="24" t="str">
        <f>""</f>
        <v/>
      </c>
      <c r="AF409" s="24" t="str">
        <f>""</f>
        <v/>
      </c>
      <c r="AG409" s="84" t="str">
        <f>""</f>
        <v/>
      </c>
      <c r="AH409" s="184" t="str">
        <f>IF(NOT(ISERROR(MATCH("Selvfinansieret",B394,0))),"",IF(NOT(ISERROR(MATCH(B394,{"ABER"},0))),AE409,IF(NOT(ISERROR(MATCH(B394,{"GBER"},0))),AF409,IF(NOT(ISERROR(MATCH(B394,{"FIBER"},0))),AG409,IF(NOT(ISERROR(MATCH(B394,{"Ej statsstøtte"},0))),AD409,"")))))</f>
        <v/>
      </c>
      <c r="AI409" s="24"/>
      <c r="AJ409" s="24"/>
      <c r="AK409" s="24"/>
      <c r="AL409" s="24"/>
      <c r="AM409" s="24"/>
      <c r="AN409" s="24"/>
      <c r="AO409" s="24"/>
    </row>
    <row r="410" spans="1:41" ht="15">
      <c r="A410" s="163"/>
      <c r="B410" s="164"/>
      <c r="C410" s="164"/>
      <c r="D410" s="164"/>
      <c r="E410" s="192" t="s">
        <v>183</v>
      </c>
      <c r="F410" s="193" t="str">
        <f>F395</f>
        <v/>
      </c>
      <c r="G410" s="165"/>
      <c r="H410" s="166"/>
      <c r="I410" s="166"/>
      <c r="J410" s="166"/>
      <c r="K410" s="166"/>
      <c r="L410" s="166"/>
      <c r="M410" s="166"/>
      <c r="N410" s="166"/>
      <c r="O410" s="166"/>
      <c r="P410" s="166"/>
      <c r="Q410" s="44"/>
      <c r="R410"/>
      <c r="S410"/>
      <c r="T410"/>
      <c r="U410"/>
      <c r="W410"/>
      <c r="Y410"/>
      <c r="Z410" s="184"/>
      <c r="AD410" s="24"/>
      <c r="AE410" s="24"/>
      <c r="AF410" s="24"/>
      <c r="AG410" s="24"/>
      <c r="AH410" s="24"/>
      <c r="AI410" s="24"/>
      <c r="AJ410" s="24"/>
      <c r="AK410" s="24"/>
      <c r="AL410" s="24"/>
      <c r="AM410" s="24"/>
      <c r="AN410" s="24"/>
      <c r="AO410" s="24"/>
    </row>
    <row r="411" spans="1:41" ht="30">
      <c r="A411" s="163"/>
      <c r="B411" s="164"/>
      <c r="C411" s="164"/>
      <c r="D411" s="164"/>
      <c r="E411" s="244" t="s">
        <v>215</v>
      </c>
      <c r="F411" s="193" t="str">
        <f>IFERROR(B407/E407,"")</f>
        <v/>
      </c>
      <c r="G411" s="165"/>
      <c r="H411" s="166"/>
      <c r="I411" s="166"/>
      <c r="J411" s="166"/>
      <c r="K411" s="166"/>
      <c r="L411" s="166"/>
      <c r="M411" s="166"/>
      <c r="N411" s="166"/>
      <c r="O411" s="166"/>
      <c r="P411" s="166"/>
      <c r="Q411" s="44"/>
      <c r="R411"/>
      <c r="S411"/>
      <c r="T411"/>
      <c r="U411"/>
      <c r="W411"/>
      <c r="Y411"/>
      <c r="Z411" s="184"/>
      <c r="AD411" s="24"/>
      <c r="AE411" s="24"/>
      <c r="AF411" s="24"/>
      <c r="AG411" s="24"/>
      <c r="AH411" s="24"/>
      <c r="AI411" s="24"/>
      <c r="AJ411" s="24"/>
      <c r="AK411" s="24"/>
      <c r="AL411" s="24"/>
      <c r="AM411" s="24"/>
      <c r="AN411" s="24"/>
      <c r="AO411" s="24"/>
    </row>
    <row r="412" spans="1:41" ht="15">
      <c r="A412" s="34"/>
      <c r="B412" s="35"/>
      <c r="C412" s="35"/>
      <c r="D412" s="35"/>
      <c r="E412" s="36" t="s">
        <v>69</v>
      </c>
      <c r="F412" s="99">
        <f>IF(NOT(ISERROR(MATCH("Ej statsstøtte",B394,0))),0,IFERROR(E406/E405,0))</f>
        <v>0</v>
      </c>
      <c r="G412" s="242"/>
      <c r="H412" s="4"/>
      <c r="I412" s="4"/>
      <c r="J412" s="4"/>
      <c r="K412" s="4"/>
      <c r="L412" s="4"/>
      <c r="M412" s="4"/>
      <c r="N412" s="4"/>
      <c r="O412" s="4"/>
      <c r="P412" s="4"/>
      <c r="R412"/>
      <c r="S412"/>
      <c r="T412"/>
      <c r="U412"/>
      <c r="W412"/>
      <c r="Y412"/>
    </row>
    <row r="413" spans="1:41" ht="15">
      <c r="A413" s="74" t="s">
        <v>79</v>
      </c>
      <c r="B413" s="75">
        <f>IFERROR(E407/$E$15,0)</f>
        <v>0</v>
      </c>
      <c r="C413" s="35"/>
      <c r="D413" s="35"/>
      <c r="E413" s="50" t="s">
        <v>70</v>
      </c>
      <c r="F413" s="99">
        <f>IFERROR(E406/E398,0)</f>
        <v>0</v>
      </c>
      <c r="H413" s="4"/>
      <c r="I413" s="4"/>
      <c r="J413" s="4"/>
      <c r="K413" s="4"/>
      <c r="L413" s="4"/>
      <c r="M413" s="4"/>
      <c r="N413" s="4"/>
      <c r="O413" s="4"/>
      <c r="P413" s="4"/>
      <c r="R413"/>
      <c r="S413"/>
      <c r="T413"/>
      <c r="U413"/>
      <c r="W413"/>
      <c r="Y413"/>
    </row>
    <row r="414" spans="1:41" ht="15">
      <c r="A414" s="73"/>
      <c r="B414" s="76"/>
      <c r="E414" s="50"/>
      <c r="H414" s="4"/>
      <c r="I414" s="4"/>
      <c r="J414" s="4"/>
      <c r="K414" s="4"/>
      <c r="L414" s="4"/>
      <c r="M414" s="4"/>
      <c r="N414" s="4"/>
      <c r="O414" s="4"/>
      <c r="P414" s="4"/>
      <c r="R414"/>
      <c r="S414"/>
      <c r="T414"/>
      <c r="U414"/>
      <c r="W414"/>
      <c r="Y414"/>
      <c r="AD414"/>
    </row>
    <row r="415" spans="1:41" ht="15">
      <c r="A415" s="29" t="s">
        <v>34</v>
      </c>
      <c r="B415" s="1"/>
      <c r="C415" s="206" t="s">
        <v>65</v>
      </c>
      <c r="D415" s="206"/>
      <c r="E415" s="30" t="s">
        <v>37</v>
      </c>
      <c r="F415" s="204"/>
      <c r="G415" s="184"/>
      <c r="H415" s="205"/>
      <c r="I415" s="207"/>
      <c r="J415" s="184"/>
      <c r="K415" s="184"/>
      <c r="L415" s="184"/>
      <c r="M415" s="184"/>
      <c r="R415" s="48"/>
      <c r="S415" s="79"/>
      <c r="T415" s="183"/>
      <c r="W415" s="5"/>
      <c r="X415" s="83"/>
      <c r="AA415" s="184" t="str">
        <f>IF(NOT(ISERROR(MATCH("Selvfinansieret",B416,0))),"",IF(NOT(ISERROR(MATCH(B416,{"ABER"},0))),IF(X415=0,"",X415),IF(NOT(ISERROR(MATCH(B416,{"GEBER"},0))),IF(AG430=0,"",AG430),IF(NOT(ISERROR(MATCH(B416,{"FIBER"},0))),IF(Z415=0,"",Z415),""))))</f>
        <v/>
      </c>
      <c r="AF415" s="184"/>
    </row>
    <row r="416" spans="1:41" ht="15">
      <c r="A416" s="29" t="s">
        <v>207</v>
      </c>
      <c r="B416" s="31"/>
      <c r="C416" s="206"/>
      <c r="D416" s="206"/>
      <c r="E416" s="30" t="s">
        <v>177</v>
      </c>
      <c r="F416" s="31" t="str">
        <f>IF(ISBLANK($F$19),"Projektform skal vælges ved hovedansøger",$F$19)</f>
        <v>Samarbejde</v>
      </c>
      <c r="G416" s="184"/>
      <c r="H416" s="205"/>
      <c r="I416" s="207"/>
      <c r="J416" s="184"/>
      <c r="K416" s="184"/>
      <c r="L416" s="184"/>
      <c r="M416" s="184"/>
      <c r="R416" s="48"/>
      <c r="S416" s="79"/>
      <c r="T416" s="83"/>
      <c r="W416" s="5"/>
      <c r="X416" s="83"/>
      <c r="Y416" s="84"/>
      <c r="AA416" s="184"/>
      <c r="AF416" s="184"/>
    </row>
    <row r="417" spans="1:41" ht="30">
      <c r="A417" s="30" t="s">
        <v>35</v>
      </c>
      <c r="B417" s="31"/>
      <c r="C417" s="30"/>
      <c r="D417" s="30"/>
      <c r="E417" s="217" t="s">
        <v>36</v>
      </c>
      <c r="F417" s="218" t="str">
        <f>IFERROR(IF(NOT(ISERROR(MATCH(B416,{"ABER"},0))),INDEX(ABER_Tilskudsprocent_liste[#All],MATCH(B417,ABER_Tilskudsprocent_liste[[#All],[Typer af projekter og aktiviteter/ virksomhedsstørrelse]],0),MATCH(AA419,ABER_Tilskudsprocent_liste[#Headers],0)),IF(NOT(ISERROR(MATCH(B416,{"GBER"},0))),INDEX(GEBER_Tilskudsprocent_liste[#All],MATCH(B417,GEBER_Tilskudsprocent_liste[[#All],[Typer af projekter og aktiviteter/ virksomhedsstørrelse]],0),MATCH(AA419,GEBER_Tilskudsprocent_liste[#Headers],0)),IF(NOT(ISERROR(MATCH(B416,{"FIBER"},0))),INDEX(FIBER_Tilskudsprocent_liste[#All],MATCH(B417,FIBER_Tilskudsprocent_liste[[#All],[Typer af projekter og aktiviteter/ virksomhedsstørrelse]],0),MATCH(AA419,FIBER_Tilskudsprocent_liste[#Headers],0)),""))),"")</f>
        <v/>
      </c>
      <c r="G417" s="217" t="s">
        <v>213</v>
      </c>
      <c r="H417" s="249" t="s">
        <v>218</v>
      </c>
      <c r="I417" s="250"/>
      <c r="J417" s="251" t="s">
        <v>221</v>
      </c>
      <c r="K417" s="251"/>
      <c r="L417" s="184"/>
      <c r="M417" s="184"/>
      <c r="R417" s="49"/>
      <c r="S417" s="80"/>
      <c r="T417" s="83"/>
      <c r="W417" s="5"/>
      <c r="X417" s="186"/>
      <c r="AB417" s="83"/>
      <c r="AF417" s="184"/>
    </row>
    <row r="418" spans="1:41" ht="15">
      <c r="A418" s="29"/>
      <c r="B418" s="30"/>
      <c r="C418" s="30"/>
      <c r="D418" s="30"/>
      <c r="E418" s="217"/>
      <c r="F418" s="255" t="str">
        <f>IFERROR(IF(NOT(ISERROR(MATCH(B416,{"ABER"},0))),INDEX(ABER_Tilskudsprocent_liste[#All],MATCH(B417,ABER_Tilskudsprocent_liste[[#All],[Typer af projekter og aktiviteter/ virksomhedsstørrelse]],0),MATCH(AA419,ABER_Tilskudsprocent_liste[#Headers],0)),IF(NOT(ISERROR(MATCH(B416,{"GBER"},0))),INDEX(GEBER_Tilskudsprocent_liste[#All],MATCH(B417,GEBER_Tilskudsprocent_liste[[#All],[Typer af projekter og aktiviteter/ virksomhedsstørrelse]],0),MATCH(AA419,GEBER_Tilskudsprocent_liste[#Headers],0)),IF(NOT(ISERROR(MATCH(B416,{"FIBER"},0))),INDEX(FIBER_Tilskudsprocent_liste[#All],MATCH(B417,FIBER_Tilskudsprocent_liste[[#All],[Typer af projekter og aktiviteter/ virksomhedsstørrelse]],0),MATCH(AA419,FIBER_Tilskudsprocent_liste[#Headers],0)),""))),"")</f>
        <v/>
      </c>
      <c r="G418" s="252"/>
      <c r="H418" s="251" t="str">
        <f>IFERROR(IF(E429*(1-F418)-C430&lt;0,F418-((E429*F418+C430)-E429)/E429,""),"")</f>
        <v/>
      </c>
      <c r="I418" s="251" t="str">
        <f>IFERROR(IF(D430&lt;&gt;0,IF(D430=E429,0,IF(C430&gt;0,(F418-D430/E429)-H418,"HA")),IF(E429*(1-F418)-C430&lt;0,((F418-((E429*F418+C430+D430)-E429)/E429)),"")),"")</f>
        <v/>
      </c>
      <c r="J418" s="253" t="e">
        <f>I418-H419</f>
        <v>#VALUE!</v>
      </c>
      <c r="K418" s="251"/>
      <c r="L418" s="184"/>
      <c r="M418" s="184"/>
      <c r="R418" s="49"/>
      <c r="S418" s="80"/>
      <c r="T418" s="83"/>
      <c r="U418" s="41" t="s">
        <v>220</v>
      </c>
      <c r="V418" t="s">
        <v>219</v>
      </c>
      <c r="W418" s="184" t="s">
        <v>217</v>
      </c>
      <c r="X418" s="184" t="s">
        <v>216</v>
      </c>
      <c r="Y418" s="184" t="s">
        <v>182</v>
      </c>
      <c r="AA418" s="42" t="s">
        <v>179</v>
      </c>
      <c r="AB418" s="46" t="s">
        <v>177</v>
      </c>
      <c r="AC418"/>
    </row>
    <row r="419" spans="1:41" ht="15.75" thickBot="1">
      <c r="A419" s="37"/>
      <c r="B419" s="27" t="s">
        <v>85</v>
      </c>
      <c r="C419" s="27" t="s">
        <v>208</v>
      </c>
      <c r="D419" s="27" t="s">
        <v>214</v>
      </c>
      <c r="E419" s="27" t="s">
        <v>0</v>
      </c>
      <c r="F419" s="28" t="s">
        <v>13</v>
      </c>
      <c r="G419" s="208"/>
      <c r="H419" s="254" t="e">
        <f>(F418-D430/E429)</f>
        <v>#VALUE!</v>
      </c>
      <c r="I419" s="252"/>
      <c r="J419" s="208"/>
      <c r="K419" s="252"/>
      <c r="L419" s="208"/>
      <c r="M419" s="208"/>
      <c r="N419" s="4"/>
      <c r="O419" s="4"/>
      <c r="P419" s="189"/>
      <c r="Q419" s="42"/>
      <c r="R419" s="81"/>
      <c r="S419" s="41"/>
      <c r="T419" s="41"/>
      <c r="U419"/>
      <c r="V419" s="5"/>
      <c r="W419" s="184"/>
      <c r="X419" s="184"/>
      <c r="Z419" s="83"/>
      <c r="AA419" s="40" t="str">
        <f>CONCATENATE(F415," - ",AB419)</f>
        <v xml:space="preserve"> - Samarbejde</v>
      </c>
      <c r="AB419" t="str">
        <f>F416</f>
        <v>Samarbejde</v>
      </c>
      <c r="AC419"/>
    </row>
    <row r="420" spans="1:41" ht="15">
      <c r="A420" s="5" t="s">
        <v>82</v>
      </c>
      <c r="B420" s="196">
        <f>IFERROR(IF(E420=0,0,Y420),0)</f>
        <v>0</v>
      </c>
      <c r="C420" s="196">
        <f t="shared" ref="C420:C426" si="38">IFERROR(E420-B420,0)</f>
        <v>0</v>
      </c>
      <c r="D420" s="196"/>
      <c r="E420" s="215"/>
      <c r="F420" s="32"/>
      <c r="G420" s="283"/>
      <c r="H420" s="284"/>
      <c r="I420" s="284"/>
      <c r="J420" s="284"/>
      <c r="K420" s="284"/>
      <c r="L420" s="284"/>
      <c r="M420" s="284"/>
      <c r="N420" s="284"/>
      <c r="O420" s="285"/>
      <c r="P420" s="190"/>
      <c r="Q420" s="45"/>
      <c r="R420" s="78"/>
      <c r="S420" s="41"/>
      <c r="T420" s="41"/>
      <c r="U420" s="41" t="e">
        <f>((F418-((E429*F418+C430)-E429)/E429))*E420</f>
        <v>#VALUE!</v>
      </c>
      <c r="V420" t="e">
        <f>H419*E420</f>
        <v>#VALUE!</v>
      </c>
      <c r="W420" s="5">
        <f>IFERROR(IF(E420=0,0,E420*H418),0)</f>
        <v>0</v>
      </c>
      <c r="X420" s="184">
        <f>IF(E420=0,0,E420*F417)</f>
        <v>0</v>
      </c>
      <c r="Y420" s="184">
        <f>IF(NOT(ISERROR(MATCH("Selvfinansieret",B416,0))),0,IF(OR(NOT(ISERROR(MATCH("Ej statsstøtte",B416,0))),NOT(ISERROR(MATCH(B416,AI426:AI428,0)))),E420,IF(AND(D430=0,C430=0),X420,IF(AND(D430&gt;0,C430=0),V420,IF(AND(D430&gt;0,C430&gt;0,V420=0),0,IF(AND(W420&lt;&gt;0,W420&lt;V420),W420,V420))))))</f>
        <v>0</v>
      </c>
      <c r="AA420" s="40"/>
      <c r="AB420" s="41"/>
      <c r="AC420"/>
      <c r="AE420" s="292" t="s">
        <v>178</v>
      </c>
      <c r="AF420" s="292"/>
      <c r="AG420" s="292"/>
    </row>
    <row r="421" spans="1:41" ht="15">
      <c r="A421" s="5" t="s">
        <v>3</v>
      </c>
      <c r="B421" s="196">
        <f t="shared" ref="B421:B426" si="39">IFERROR(IF(E421=0,0,Y421),0)</f>
        <v>0</v>
      </c>
      <c r="C421" s="196">
        <f t="shared" si="38"/>
        <v>0</v>
      </c>
      <c r="D421" s="196"/>
      <c r="E421" s="215"/>
      <c r="F421" s="95"/>
      <c r="G421" s="286"/>
      <c r="H421" s="287"/>
      <c r="I421" s="287"/>
      <c r="J421" s="287"/>
      <c r="K421" s="287"/>
      <c r="L421" s="287"/>
      <c r="M421" s="287"/>
      <c r="N421" s="287"/>
      <c r="O421" s="288"/>
      <c r="P421" s="190"/>
      <c r="Q421" s="78"/>
      <c r="R421" s="82"/>
      <c r="S421" s="43"/>
      <c r="T421" s="41"/>
      <c r="U421" s="41" t="e">
        <f>((F418-((E429*F418+C430+D430)-E429)/E429))*E421</f>
        <v>#VALUE!</v>
      </c>
      <c r="V421" t="e">
        <f>H419*E421</f>
        <v>#VALUE!</v>
      </c>
      <c r="W421" s="5">
        <f>IFERROR(IF(E421=0,0,E421*H418),0)</f>
        <v>0</v>
      </c>
      <c r="X421" s="184">
        <f>IF(E421=0,0,E421*F417)</f>
        <v>0</v>
      </c>
      <c r="Y421" s="184">
        <f>IF(NOT(ISERROR(MATCH("Selvfinansieret",B417,0))),0,IF(OR(NOT(ISERROR(MATCH("Ej statsstøtte",B417,0))),NOT(ISERROR(MATCH(B417,AI427:AI429,0)))),E421,IF(AND(D430=0,C430=0),X421,IF(AND(D430&gt;0,C430=0),V421,IF(AND(D430&gt;0,C430&gt;0,V421=0),0,IF(AND(W421&lt;&gt;0,W421&lt;V421),W421,V421))))))</f>
        <v>0</v>
      </c>
      <c r="AA421" s="40"/>
      <c r="AB421" s="41"/>
      <c r="AC421"/>
    </row>
    <row r="422" spans="1:41" ht="15">
      <c r="A422" s="5" t="s">
        <v>84</v>
      </c>
      <c r="B422" s="196">
        <f t="shared" si="39"/>
        <v>0</v>
      </c>
      <c r="C422" s="196">
        <f t="shared" si="38"/>
        <v>0</v>
      </c>
      <c r="D422" s="196"/>
      <c r="E422" s="215"/>
      <c r="F422" s="95"/>
      <c r="G422" s="286"/>
      <c r="H422" s="287"/>
      <c r="I422" s="287"/>
      <c r="J422" s="287"/>
      <c r="K422" s="287"/>
      <c r="L422" s="287"/>
      <c r="M422" s="287"/>
      <c r="N422" s="287"/>
      <c r="O422" s="288"/>
      <c r="P422" s="190"/>
      <c r="Q422" s="78"/>
      <c r="R422" s="82"/>
      <c r="S422" s="43"/>
      <c r="T422" s="41"/>
      <c r="U422" s="41" t="e">
        <f>((F418-((E429*F418+C430+D430)-E429)/E429))*E422</f>
        <v>#VALUE!</v>
      </c>
      <c r="V422" t="e">
        <f>H419*E422</f>
        <v>#VALUE!</v>
      </c>
      <c r="W422" s="5">
        <f>IFERROR(IF(E422=0,0,E422*H418),0)</f>
        <v>0</v>
      </c>
      <c r="X422" s="184">
        <f>IF(E422=0,0,E422*F417)</f>
        <v>0</v>
      </c>
      <c r="Y422" s="184">
        <f>IF(NOT(ISERROR(MATCH("Selvfinansieret",B418,0))),0,IF(OR(NOT(ISERROR(MATCH("Ej statsstøtte",B418,0))),NOT(ISERROR(MATCH(B418,AI428:AI430,0)))),E422,IF(AND(D430=0,C430=0),X422,IF(AND(D430&gt;0,C430=0),V422,IF(AND(D430&gt;0,C430&gt;0,V422=0),0,IF(AND(W422&lt;&gt;0,W422&lt;V422),W422,V422))))))</f>
        <v>0</v>
      </c>
      <c r="AA422" s="40"/>
      <c r="AB422" s="41"/>
      <c r="AC422"/>
      <c r="AD422" s="50" t="s">
        <v>210</v>
      </c>
      <c r="AE422" s="50" t="s">
        <v>165</v>
      </c>
      <c r="AF422" s="50" t="s">
        <v>186</v>
      </c>
      <c r="AG422" s="50" t="s">
        <v>166</v>
      </c>
      <c r="AH422" s="50" t="s">
        <v>184</v>
      </c>
      <c r="AI422" s="50" t="s">
        <v>188</v>
      </c>
      <c r="AJ422" s="50" t="s">
        <v>211</v>
      </c>
    </row>
    <row r="423" spans="1:41" ht="15">
      <c r="A423" s="5" t="s">
        <v>46</v>
      </c>
      <c r="B423" s="196">
        <f t="shared" si="39"/>
        <v>0</v>
      </c>
      <c r="C423" s="196">
        <f t="shared" si="38"/>
        <v>0</v>
      </c>
      <c r="D423" s="196"/>
      <c r="E423" s="215"/>
      <c r="F423" s="95"/>
      <c r="G423" s="286"/>
      <c r="H423" s="287"/>
      <c r="I423" s="287"/>
      <c r="J423" s="287"/>
      <c r="K423" s="287"/>
      <c r="L423" s="287"/>
      <c r="M423" s="287"/>
      <c r="N423" s="287"/>
      <c r="O423" s="288"/>
      <c r="P423" s="191"/>
      <c r="Q423" s="78"/>
      <c r="R423" s="82"/>
      <c r="S423" s="43"/>
      <c r="T423" s="41"/>
      <c r="U423" s="41" t="e">
        <f>((F418-((E429*F418+C430+D430)-E429)/E429))*E423</f>
        <v>#VALUE!</v>
      </c>
      <c r="V423" t="e">
        <f>H419*E423</f>
        <v>#VALUE!</v>
      </c>
      <c r="W423" s="5">
        <f>IFERROR(IF(E423=0,0,E423*H418),0)</f>
        <v>0</v>
      </c>
      <c r="X423" s="184">
        <f>IF(E423=0,0,E423*F417)</f>
        <v>0</v>
      </c>
      <c r="Y423" s="184">
        <f>IF(NOT(ISERROR(MATCH("Selvfinansieret",B419,0))),0,IF(OR(NOT(ISERROR(MATCH("Ej statsstøtte",B419,0))),NOT(ISERROR(MATCH(B419,AI429:AI431,0)))),E423,IF(AND(D430=0,C430=0),X423,IF(AND(D430&gt;0,C430=0),V423,IF(AND(D430&gt;0,C430&gt;0,V423=0),0,IF(AND(W423&lt;&gt;0,W423&lt;V423),W423,V423))))))</f>
        <v>0</v>
      </c>
      <c r="AA423" t="s">
        <v>180</v>
      </c>
      <c r="AB423" t="s">
        <v>175</v>
      </c>
      <c r="AC423"/>
      <c r="AD423" t="s">
        <v>159</v>
      </c>
      <c r="AE423" t="s">
        <v>159</v>
      </c>
      <c r="AF423" t="s">
        <v>167</v>
      </c>
      <c r="AG423" s="181" t="s">
        <v>174</v>
      </c>
      <c r="AH423" s="184" t="str">
        <f>IF(NOT(ISERROR(MATCH("Selvfinansieret",B416,0))),"",IF(NOT(ISERROR(MATCH(B416,{"ABER"},0))),AE423,IF(NOT(ISERROR(MATCH(B416,{"GBER"},0))),AF423,IF(NOT(ISERROR(MATCH(B416,{"FIBER"},0))),AG423,IF(NOT(ISERROR(MATCH(B416,{"Ej statsstøtte"},0))),AD423,"")))))</f>
        <v/>
      </c>
      <c r="AI423" s="182" t="s">
        <v>165</v>
      </c>
    </row>
    <row r="424" spans="1:41" ht="15">
      <c r="A424" s="5" t="s">
        <v>2</v>
      </c>
      <c r="B424" s="196">
        <f t="shared" si="39"/>
        <v>0</v>
      </c>
      <c r="C424" s="196">
        <f t="shared" si="38"/>
        <v>0</v>
      </c>
      <c r="D424" s="196"/>
      <c r="E424" s="215"/>
      <c r="F424" s="95"/>
      <c r="G424" s="286"/>
      <c r="H424" s="287"/>
      <c r="I424" s="287"/>
      <c r="J424" s="287"/>
      <c r="K424" s="287"/>
      <c r="L424" s="287"/>
      <c r="M424" s="287"/>
      <c r="N424" s="287"/>
      <c r="O424" s="288"/>
      <c r="P424" s="191"/>
      <c r="Q424" s="78"/>
      <c r="R424" s="82"/>
      <c r="S424" s="43"/>
      <c r="T424" s="41"/>
      <c r="U424" s="41" t="e">
        <f>((F418-((E429*F418+C430+D430)-E429)/E429))*E424</f>
        <v>#VALUE!</v>
      </c>
      <c r="V424" t="e">
        <f>H419*E424</f>
        <v>#VALUE!</v>
      </c>
      <c r="W424" s="5">
        <f>IFERROR(IF(E424=0,0,E424*H418),0)</f>
        <v>0</v>
      </c>
      <c r="X424" s="184">
        <f>IF(E424=0,0,E424*F417)</f>
        <v>0</v>
      </c>
      <c r="Y424" s="184">
        <f>IF(NOT(ISERROR(MATCH("Selvfinansieret",B420,0))),0,IF(OR(NOT(ISERROR(MATCH("Ej statsstøtte",B420,0))),NOT(ISERROR(MATCH(B420,AI430:AI432,0)))),E424,IF(AND(D430=0,C430=0),X424,IF(AND(D430&gt;0,C430=0),V424,IF(AND(D430&gt;0,C430&gt;0,V424=0),0,IF(AND(W424&lt;&gt;0,W424&lt;V424),W424,V424))))))</f>
        <v>0</v>
      </c>
      <c r="AA424" t="s">
        <v>68</v>
      </c>
      <c r="AB424" t="s">
        <v>176</v>
      </c>
      <c r="AC424"/>
      <c r="AD424" t="s">
        <v>160</v>
      </c>
      <c r="AE424" t="s">
        <v>160</v>
      </c>
      <c r="AF424" t="s">
        <v>168</v>
      </c>
      <c r="AG424" s="181" t="s">
        <v>161</v>
      </c>
      <c r="AH424" s="184" t="str">
        <f>IF(NOT(ISERROR(MATCH("Selvfinansieret",B416,0))),"",IF(NOT(ISERROR(MATCH(B416,{"ABER"},0))),AE424,IF(NOT(ISERROR(MATCH(B416,{"GBER"},0))),AF424,IF(NOT(ISERROR(MATCH(B416,{"FIBER"},0))),AG424,IF(NOT(ISERROR(MATCH(B416,{"Ej statsstøtte"},0))),AD424,"")))))</f>
        <v/>
      </c>
      <c r="AI424" s="183" t="s">
        <v>186</v>
      </c>
    </row>
    <row r="425" spans="1:41" ht="14.25" customHeight="1">
      <c r="A425" s="5" t="s">
        <v>14</v>
      </c>
      <c r="B425" s="196">
        <f t="shared" si="39"/>
        <v>0</v>
      </c>
      <c r="C425" s="196">
        <f t="shared" si="38"/>
        <v>0</v>
      </c>
      <c r="D425" s="196"/>
      <c r="E425" s="215"/>
      <c r="F425" s="95"/>
      <c r="G425" s="286"/>
      <c r="H425" s="287"/>
      <c r="I425" s="287"/>
      <c r="J425" s="287"/>
      <c r="K425" s="287"/>
      <c r="L425" s="287"/>
      <c r="M425" s="287"/>
      <c r="N425" s="287"/>
      <c r="O425" s="288"/>
      <c r="P425" s="190"/>
      <c r="Q425" s="78"/>
      <c r="R425" s="82"/>
      <c r="S425" s="43"/>
      <c r="T425" s="41"/>
      <c r="U425" s="41" t="e">
        <f>((F418-((E429*F418+C430+D430)-E429)/E429))*E425</f>
        <v>#VALUE!</v>
      </c>
      <c r="V425" t="e">
        <f>H419*E425</f>
        <v>#VALUE!</v>
      </c>
      <c r="W425" s="5">
        <f>IFERROR(IF(E425=0,0,E425*H418),0)</f>
        <v>0</v>
      </c>
      <c r="X425" s="184">
        <f>IF(E425=0,0,E425*F417)</f>
        <v>0</v>
      </c>
      <c r="Y425" s="184">
        <f>IF(NOT(ISERROR(MATCH("Selvfinansieret",B421,0))),0,IF(OR(NOT(ISERROR(MATCH("Ej statsstøtte",B421,0))),NOT(ISERROR(MATCH(B421,AI431:AI433,0)))),E425,IF(AND(D430=0,C430=0),X425,IF(AND(D430&gt;0,C430=0),V425,IF(AND(D430&gt;0,C430&gt;0,V425=0),0,IF(AND(W425&lt;&gt;0,W425&lt;V425),W425,V425))))))</f>
        <v>0</v>
      </c>
      <c r="Z425" s="184"/>
      <c r="AA425" t="s">
        <v>181</v>
      </c>
      <c r="AB425"/>
      <c r="AC425"/>
      <c r="AD425" t="s">
        <v>161</v>
      </c>
      <c r="AE425" t="s">
        <v>161</v>
      </c>
      <c r="AF425" t="s">
        <v>169</v>
      </c>
      <c r="AG425" s="241" t="s">
        <v>187</v>
      </c>
      <c r="AH425" s="184" t="str">
        <f>IF(NOT(ISERROR(MATCH("Selvfinansieret",B416,0))),"",IF(NOT(ISERROR(MATCH(B416,{"ABER"},0))),AE425,IF(NOT(ISERROR(MATCH(B416,{"GBER"},0))),AF425,IF(NOT(ISERROR(MATCH(B416,{"FIBER"},0))),AG425,IF(NOT(ISERROR(MATCH(B416,{"Ej statsstøtte"},0))),AD425,"")))))</f>
        <v/>
      </c>
      <c r="AI425" s="183" t="s">
        <v>166</v>
      </c>
    </row>
    <row r="426" spans="1:41" ht="15.75" thickBot="1">
      <c r="A426" s="26" t="s">
        <v>83</v>
      </c>
      <c r="B426" s="196">
        <f t="shared" si="39"/>
        <v>0</v>
      </c>
      <c r="C426" s="196">
        <f t="shared" si="38"/>
        <v>0</v>
      </c>
      <c r="D426" s="196"/>
      <c r="E426" s="216"/>
      <c r="F426" s="95"/>
      <c r="G426" s="287"/>
      <c r="H426" s="287"/>
      <c r="I426" s="287"/>
      <c r="J426" s="287"/>
      <c r="K426" s="287"/>
      <c r="L426" s="287"/>
      <c r="M426" s="287"/>
      <c r="N426" s="287"/>
      <c r="O426" s="288"/>
      <c r="P426" s="190"/>
      <c r="Q426" s="78"/>
      <c r="R426" s="82"/>
      <c r="S426" s="43"/>
      <c r="T426" s="41"/>
      <c r="U426" s="41" t="e">
        <f>((F418-((E429*F418+C430+D430)-E429)/E429))*E426</f>
        <v>#VALUE!</v>
      </c>
      <c r="V426" t="e">
        <f>H419*E426</f>
        <v>#VALUE!</v>
      </c>
      <c r="W426" s="5">
        <f>IFERROR(IF(E426=0,0,E426*H418),0)</f>
        <v>0</v>
      </c>
      <c r="X426" s="184">
        <f>IF(E426=0,0,E426*F417)</f>
        <v>0</v>
      </c>
      <c r="Y426" s="184">
        <f>IF(NOT(ISERROR(MATCH("Selvfinansieret",B422,0))),0,IF(OR(NOT(ISERROR(MATCH("Ej statsstøtte",B422,0))),NOT(ISERROR(MATCH(B422,AI432:AI434,0)))),E426,IF(AND(D430=0,C430=0),X426,IF(AND(D430&gt;0,C430=0),V426,IF(AND(D430&gt;0,C430&gt;0,V426=0),0,IF(AND(W426&lt;&gt;0,W426&lt;V426),W426,V426))))))</f>
        <v>0</v>
      </c>
      <c r="Z426" s="184"/>
      <c r="AA426" t="s">
        <v>87</v>
      </c>
      <c r="AB426"/>
      <c r="AC426"/>
      <c r="AD426" t="s">
        <v>162</v>
      </c>
      <c r="AE426" t="s">
        <v>162</v>
      </c>
      <c r="AF426" t="s">
        <v>170</v>
      </c>
      <c r="AG426" s="84" t="str">
        <f>""</f>
        <v/>
      </c>
      <c r="AH426" s="184" t="str">
        <f>IF(NOT(ISERROR(MATCH("Selvfinansieret",B416,0))),"",IF(NOT(ISERROR(MATCH(B416,{"ABER"},0))),AE426,IF(NOT(ISERROR(MATCH(B416,{"GBER"},0))),AF426,IF(NOT(ISERROR(MATCH(B416,{"FIBER"},0))),AG426,IF(NOT(ISERROR(MATCH(B416,{"Ej statsstøtte"},0))),AD426,"")))))</f>
        <v/>
      </c>
      <c r="AI426" s="83" t="s">
        <v>126</v>
      </c>
    </row>
    <row r="427" spans="1:41" ht="15">
      <c r="A427" s="98" t="s">
        <v>31</v>
      </c>
      <c r="B427" s="200">
        <f>SUM(B420+B421+B422+B423-B424-B425+B426)</f>
        <v>0</v>
      </c>
      <c r="C427" s="197">
        <f>SUM(C420+C421+C422+C423-C424-C425+C426)</f>
        <v>0</v>
      </c>
      <c r="D427" s="197"/>
      <c r="E427" s="200">
        <f>SUM(B427:C427)</f>
        <v>0</v>
      </c>
      <c r="F427" s="97"/>
      <c r="G427" s="286"/>
      <c r="H427" s="287"/>
      <c r="I427" s="287"/>
      <c r="J427" s="287"/>
      <c r="K427" s="287"/>
      <c r="L427" s="287"/>
      <c r="M427" s="287"/>
      <c r="N427" s="287"/>
      <c r="O427" s="288"/>
      <c r="P427" s="44"/>
      <c r="R427"/>
      <c r="S427"/>
      <c r="T427"/>
      <c r="U427" s="41" t="e">
        <f>((F418-((E429*F418+C430+D430)-E429)/E429))*E427</f>
        <v>#VALUE!</v>
      </c>
      <c r="V427" t="e">
        <f>H419*E427</f>
        <v>#VALUE!</v>
      </c>
      <c r="W427" s="5">
        <f>IFERROR(IF(E427=0,0,E427*H418),0)</f>
        <v>0</v>
      </c>
      <c r="X427" s="184">
        <f>IF(E427=0,0,E427*F417)</f>
        <v>0</v>
      </c>
      <c r="Y427" s="184">
        <f>IF(NOT(ISERROR(MATCH("Selvfinansieret",B423,0))),0,IF(OR(NOT(ISERROR(MATCH("Ej statsstøtte",B423,0))),NOT(ISERROR(MATCH(B423,AI433:AI435,0)))),E427,IF(AND(D430=0,C430=0),X427,IF(AND(D430&gt;0,C430=0),V427,IF(AND(D430&gt;0,C430&gt;0,V427=0),0,IF(AND(W427&lt;&gt;0,W427&lt;V427),W427,V427))))))</f>
        <v>0</v>
      </c>
      <c r="Z427" s="184"/>
      <c r="AA427" t="s">
        <v>209</v>
      </c>
      <c r="AB427"/>
      <c r="AC427"/>
      <c r="AD427" t="s">
        <v>172</v>
      </c>
      <c r="AE427" t="s">
        <v>163</v>
      </c>
      <c r="AF427" t="s">
        <v>171</v>
      </c>
      <c r="AG427" s="84" t="str">
        <f>""</f>
        <v/>
      </c>
      <c r="AH427" s="184" t="str">
        <f>IF(NOT(ISERROR(MATCH("Selvfinansieret",B416,0))),"",IF(NOT(ISERROR(MATCH(B416,{"ABER"},0))),AE427,IF(NOT(ISERROR(MATCH(B416,{"GBER"},0))),AF427,IF(NOT(ISERROR(MATCH(B416,{"FIBER"},0))),AG427,IF(NOT(ISERROR(MATCH(B416,{"Ej statsstøtte"},0))),AD427,"")))))</f>
        <v/>
      </c>
      <c r="AI427" s="83" t="s">
        <v>127</v>
      </c>
    </row>
    <row r="428" spans="1:41" ht="15.75" thickBot="1">
      <c r="A428" s="33" t="s">
        <v>1</v>
      </c>
      <c r="B428" s="198">
        <f>IFERROR(IF(E428=0,0,Y428),0)</f>
        <v>0</v>
      </c>
      <c r="C428" s="196">
        <f>IFERROR(E428-B428,0)</f>
        <v>0</v>
      </c>
      <c r="D428" s="196"/>
      <c r="E428" s="216"/>
      <c r="F428" s="96"/>
      <c r="G428" s="286"/>
      <c r="H428" s="287"/>
      <c r="I428" s="287"/>
      <c r="J428" s="287"/>
      <c r="K428" s="287"/>
      <c r="L428" s="287"/>
      <c r="M428" s="287"/>
      <c r="N428" s="287"/>
      <c r="O428" s="288"/>
      <c r="P428" s="190"/>
      <c r="R428"/>
      <c r="S428"/>
      <c r="T428"/>
      <c r="U428" s="41" t="e">
        <f>((F418-((E429*F418+C430+D430)-E429)/E429))*E428</f>
        <v>#VALUE!</v>
      </c>
      <c r="V428" t="e">
        <f>H419*E428</f>
        <v>#VALUE!</v>
      </c>
      <c r="W428" s="5">
        <f>IFERROR(IF(E428=0,0,E428*H418),0)</f>
        <v>0</v>
      </c>
      <c r="X428" s="184">
        <f>IF(E428=0,0,E428*F417)</f>
        <v>0</v>
      </c>
      <c r="Y428" s="184">
        <f>IF(NOT(ISERROR(MATCH("Selvfinansieret",B424,0))),0,IF(OR(NOT(ISERROR(MATCH("Ej statsstøtte",B424,0))),NOT(ISERROR(MATCH(B424,AI434:AI436,0)))),E428,IF(AND(D430=0,C430=0),X428,IF(AND(D430&gt;0,C430=0),V428,IF(AND(D430&gt;0,C430&gt;0,V428=0),0,IF(AND(W428&lt;&gt;0,W428&lt;V428),W428,V428))))))</f>
        <v>0</v>
      </c>
      <c r="Z428" s="184"/>
      <c r="AA428" s="40"/>
      <c r="AB428" s="41"/>
      <c r="AC428"/>
      <c r="AD428" t="s">
        <v>163</v>
      </c>
      <c r="AE428" t="s">
        <v>164</v>
      </c>
      <c r="AF428" t="s">
        <v>172</v>
      </c>
      <c r="AG428" s="84" t="str">
        <f>""</f>
        <v/>
      </c>
      <c r="AH428" s="184" t="str">
        <f>IF(NOT(ISERROR(MATCH("Selvfinansieret",B416,0))),"",IF(NOT(ISERROR(MATCH(B416,{"ABER"},0))),AE428,IF(NOT(ISERROR(MATCH(B416,{"GBER"},0))),AF428,IF(NOT(ISERROR(MATCH(B416,{"FIBER"},0))),AG428,IF(NOT(ISERROR(MATCH(B416,{"Ej statsstøtte"},0))),AD428,"")))))</f>
        <v/>
      </c>
      <c r="AI428" s="83" t="s">
        <v>128</v>
      </c>
    </row>
    <row r="429" spans="1:41" ht="15.75" thickBot="1">
      <c r="A429" s="167" t="s">
        <v>0</v>
      </c>
      <c r="B429" s="248">
        <f>IF(B427+B428&lt;=0,0,B427+B428)</f>
        <v>0</v>
      </c>
      <c r="C429" s="248">
        <f>IF(C427+C428-C430&lt;=0,0,C427+C428-C430)</f>
        <v>0</v>
      </c>
      <c r="D429" s="199"/>
      <c r="E429" s="201">
        <f>SUM(E420+E421+E422+E423-E424-E425+E426)+E428</f>
        <v>0</v>
      </c>
      <c r="F429" s="168"/>
      <c r="G429" s="289"/>
      <c r="H429" s="290"/>
      <c r="I429" s="290"/>
      <c r="J429" s="290"/>
      <c r="K429" s="290"/>
      <c r="L429" s="290"/>
      <c r="M429" s="290"/>
      <c r="N429" s="290"/>
      <c r="O429" s="291"/>
      <c r="P429" s="44"/>
      <c r="R429"/>
      <c r="S429"/>
      <c r="T429"/>
      <c r="U429" s="41" t="e">
        <f>((F418-((E429*F418+C430+D430)-E429)/E429))*E429</f>
        <v>#VALUE!</v>
      </c>
      <c r="V429" t="e">
        <f>H419*E429</f>
        <v>#VALUE!</v>
      </c>
      <c r="W429" s="5">
        <f>IFERROR(IF(E429=0,0,E429*H418),0)</f>
        <v>0</v>
      </c>
      <c r="Y429" s="184">
        <f>IF(NOT(ISERROR(MATCH("Selvfinansieret",B425,0))),0,IF(OR(NOT(ISERROR(MATCH("Ej statsstøtte",B425,0))),NOT(ISERROR(MATCH(B425,AI435:AI437,0)))),E429,IF(AND(D430=0,C430=0),X429,IF(AND(D430&gt;0,C430=0),V429,IF(AND(D430&gt;0,C430&gt;0,V429=0),0,IF(AND(W429&lt;&gt;0,W429&lt;V429),W429,V429))))))</f>
        <v>0</v>
      </c>
      <c r="Z429" s="184"/>
      <c r="AA429" s="182"/>
      <c r="AB429" s="182"/>
      <c r="AC429"/>
      <c r="AD429" t="s">
        <v>164</v>
      </c>
      <c r="AE429" s="84" t="str">
        <f>""</f>
        <v/>
      </c>
      <c r="AF429" t="s">
        <v>161</v>
      </c>
      <c r="AG429" s="84" t="str">
        <f>""</f>
        <v/>
      </c>
      <c r="AH429" s="184" t="str">
        <f>IF(NOT(ISERROR(MATCH("Selvfinansieret",B416,0))),"",IF(NOT(ISERROR(MATCH(B416,{"ABER"},0))),AE429,IF(NOT(ISERROR(MATCH(B416,{"GBER"},0))),AF429,IF(NOT(ISERROR(MATCH(B416,{"FIBER"},0))),AG429,IF(NOT(ISERROR(MATCH(B416,{"Ej statsstøtte"},0))),AD429,"")))))</f>
        <v/>
      </c>
      <c r="AI429" s="41" t="s">
        <v>185</v>
      </c>
    </row>
    <row r="430" spans="1:41" ht="15">
      <c r="A430" s="169" t="s">
        <v>151</v>
      </c>
      <c r="B430" s="247">
        <f>B429</f>
        <v>0</v>
      </c>
      <c r="C430" s="243"/>
      <c r="D430" s="243"/>
      <c r="E430" s="247">
        <f>SUM(B420+B421+B422+B423-B424-B425+B426)</f>
        <v>0</v>
      </c>
      <c r="F430" s="187"/>
      <c r="G430" s="166"/>
      <c r="H430" s="166"/>
      <c r="I430" s="166"/>
      <c r="J430" s="166"/>
      <c r="K430" s="166"/>
      <c r="L430" s="166"/>
      <c r="M430" s="166"/>
      <c r="N430" s="166"/>
      <c r="O430" s="166"/>
      <c r="P430" s="44"/>
      <c r="R430"/>
      <c r="S430"/>
      <c r="T430"/>
      <c r="U430"/>
      <c r="W430"/>
      <c r="Y430" s="184"/>
      <c r="Z430" s="184"/>
      <c r="AA430" s="78"/>
      <c r="AB430" s="183"/>
      <c r="AC430" s="41"/>
      <c r="AD430" t="s">
        <v>174</v>
      </c>
      <c r="AE430" s="5" t="str">
        <f>""</f>
        <v/>
      </c>
      <c r="AF430" s="84" t="s">
        <v>173</v>
      </c>
      <c r="AG430" s="84" t="str">
        <f>""</f>
        <v/>
      </c>
      <c r="AH430" s="184" t="str">
        <f>IF(NOT(ISERROR(MATCH("Selvfinansieret",B416,0))),"",IF(NOT(ISERROR(MATCH(B416,{"ABER"},0))),AE430,IF(NOT(ISERROR(MATCH(B416,{"GBER"},0))),AF430,IF(NOT(ISERROR(MATCH(B416,{"FIBER"},0))),AG430,IF(NOT(ISERROR(MATCH(B416,{"Ej statsstøtte"},0))),AD430,"")))))</f>
        <v/>
      </c>
      <c r="AI430" t="s">
        <v>212</v>
      </c>
      <c r="AK430" s="24"/>
      <c r="AL430" s="24"/>
      <c r="AM430" s="24"/>
      <c r="AN430" s="24"/>
      <c r="AO430" s="24"/>
    </row>
    <row r="431" spans="1:41" ht="15">
      <c r="A431" s="209"/>
      <c r="B431" s="210"/>
      <c r="C431" s="210"/>
      <c r="D431" s="210"/>
      <c r="E431" s="203"/>
      <c r="F431" s="165"/>
      <c r="G431" s="166"/>
      <c r="H431" s="166"/>
      <c r="I431" s="166"/>
      <c r="J431" s="166"/>
      <c r="K431" s="166"/>
      <c r="L431" s="166"/>
      <c r="M431" s="166"/>
      <c r="N431" s="166"/>
      <c r="O431" s="166"/>
      <c r="P431" s="44"/>
      <c r="R431"/>
      <c r="S431"/>
      <c r="T431"/>
      <c r="U431"/>
      <c r="W431"/>
      <c r="Y431" s="184"/>
      <c r="Z431" s="184"/>
      <c r="AA431" s="184"/>
      <c r="AB431" s="24"/>
      <c r="AC431" s="24"/>
      <c r="AD431" t="s">
        <v>187</v>
      </c>
      <c r="AE431" s="24" t="str">
        <f>""</f>
        <v/>
      </c>
      <c r="AF431" s="24" t="str">
        <f>""</f>
        <v/>
      </c>
      <c r="AG431" s="84" t="str">
        <f>""</f>
        <v/>
      </c>
      <c r="AH431" s="184" t="str">
        <f>IF(NOT(ISERROR(MATCH("Selvfinansieret",B416,0))),"",IF(NOT(ISERROR(MATCH(B416,{"ABER"},0))),AE431,IF(NOT(ISERROR(MATCH(B416,{"GBER"},0))),AF431,IF(NOT(ISERROR(MATCH(B416,{"FIBER"},0))),AG431,IF(NOT(ISERROR(MATCH(B416,{"Ej statsstøtte"},0))),AD431,"")))))</f>
        <v/>
      </c>
      <c r="AI431" s="24"/>
      <c r="AJ431" s="24"/>
      <c r="AK431" s="24"/>
      <c r="AL431" s="24"/>
      <c r="AM431" s="24"/>
      <c r="AN431" s="24"/>
      <c r="AO431" s="24"/>
    </row>
    <row r="432" spans="1:41" ht="15">
      <c r="A432" s="163"/>
      <c r="B432" s="164"/>
      <c r="C432" s="164"/>
      <c r="D432" s="164"/>
      <c r="E432" s="192" t="s">
        <v>183</v>
      </c>
      <c r="F432" s="193" t="str">
        <f>F417</f>
        <v/>
      </c>
      <c r="G432" s="165"/>
      <c r="H432" s="166"/>
      <c r="I432" s="166"/>
      <c r="J432" s="166"/>
      <c r="K432" s="166"/>
      <c r="L432" s="166"/>
      <c r="M432" s="166"/>
      <c r="N432" s="166"/>
      <c r="O432" s="166"/>
      <c r="P432" s="166"/>
      <c r="Q432" s="44"/>
      <c r="R432"/>
      <c r="S432"/>
      <c r="T432"/>
      <c r="U432"/>
      <c r="W432"/>
      <c r="Y432"/>
      <c r="Z432" s="184"/>
      <c r="AD432" s="24"/>
      <c r="AE432" s="24"/>
      <c r="AF432" s="24"/>
      <c r="AG432" s="24"/>
      <c r="AH432" s="24"/>
      <c r="AI432" s="24"/>
      <c r="AJ432" s="24"/>
      <c r="AK432" s="24"/>
      <c r="AL432" s="24"/>
      <c r="AM432" s="24"/>
      <c r="AN432" s="24"/>
      <c r="AO432" s="24"/>
    </row>
    <row r="433" spans="1:41" ht="30">
      <c r="A433" s="163"/>
      <c r="B433" s="164"/>
      <c r="C433" s="164"/>
      <c r="D433" s="164"/>
      <c r="E433" s="244" t="s">
        <v>215</v>
      </c>
      <c r="F433" s="193" t="str">
        <f>IFERROR(B429/E429,"")</f>
        <v/>
      </c>
      <c r="G433" s="165"/>
      <c r="H433" s="166"/>
      <c r="I433" s="166"/>
      <c r="J433" s="166"/>
      <c r="K433" s="166"/>
      <c r="L433" s="166"/>
      <c r="M433" s="166"/>
      <c r="N433" s="166"/>
      <c r="O433" s="166"/>
      <c r="P433" s="166"/>
      <c r="Q433" s="44"/>
      <c r="R433"/>
      <c r="S433"/>
      <c r="T433"/>
      <c r="U433"/>
      <c r="W433"/>
      <c r="Y433"/>
      <c r="Z433" s="184"/>
      <c r="AD433" s="24"/>
      <c r="AE433" s="24"/>
      <c r="AF433" s="24"/>
      <c r="AG433" s="24"/>
      <c r="AH433" s="24"/>
      <c r="AI433" s="24"/>
      <c r="AJ433" s="24"/>
      <c r="AK433" s="24"/>
      <c r="AL433" s="24"/>
      <c r="AM433" s="24"/>
      <c r="AN433" s="24"/>
      <c r="AO433" s="24"/>
    </row>
    <row r="434" spans="1:41" ht="15">
      <c r="A434" s="34"/>
      <c r="B434" s="35"/>
      <c r="C434" s="35"/>
      <c r="D434" s="35"/>
      <c r="E434" s="36" t="s">
        <v>69</v>
      </c>
      <c r="F434" s="99">
        <f>IF(NOT(ISERROR(MATCH("Ej statsstøtte",B416,0))),0,IFERROR(E428/E427,0))</f>
        <v>0</v>
      </c>
      <c r="G434" s="242"/>
      <c r="H434" s="4"/>
      <c r="I434" s="4"/>
      <c r="J434" s="4"/>
      <c r="K434" s="4"/>
      <c r="L434" s="4"/>
      <c r="M434" s="4"/>
      <c r="N434" s="4"/>
      <c r="O434" s="4"/>
      <c r="P434" s="4"/>
      <c r="R434"/>
      <c r="S434"/>
      <c r="T434"/>
      <c r="U434"/>
      <c r="W434"/>
      <c r="Y434"/>
    </row>
    <row r="435" spans="1:41" ht="15">
      <c r="A435" s="74" t="s">
        <v>79</v>
      </c>
      <c r="B435" s="75">
        <f>IFERROR(E429/$E$15,0)</f>
        <v>0</v>
      </c>
      <c r="C435" s="35"/>
      <c r="D435" s="35"/>
      <c r="E435" s="50" t="s">
        <v>70</v>
      </c>
      <c r="F435" s="99">
        <f>IFERROR(E428/E420,0)</f>
        <v>0</v>
      </c>
      <c r="H435" s="4"/>
      <c r="I435" s="4"/>
      <c r="J435" s="4"/>
      <c r="K435" s="4"/>
      <c r="L435" s="4"/>
      <c r="M435" s="4"/>
      <c r="N435" s="4"/>
      <c r="O435" s="4"/>
      <c r="P435" s="4"/>
      <c r="R435"/>
      <c r="S435"/>
      <c r="T435"/>
      <c r="U435"/>
      <c r="W435"/>
      <c r="Y435"/>
    </row>
    <row r="436" spans="1:41" ht="15">
      <c r="A436" s="73"/>
      <c r="B436" s="76"/>
      <c r="E436" s="50"/>
      <c r="H436" s="4"/>
      <c r="I436" s="4"/>
      <c r="J436" s="4"/>
      <c r="K436" s="4"/>
      <c r="L436" s="4"/>
      <c r="M436" s="4"/>
      <c r="N436" s="4"/>
      <c r="O436" s="4"/>
      <c r="P436" s="4"/>
      <c r="R436"/>
      <c r="S436"/>
      <c r="T436"/>
      <c r="U436"/>
      <c r="W436"/>
      <c r="Y436"/>
      <c r="AD436"/>
    </row>
    <row r="437" spans="1:41" ht="15">
      <c r="A437" s="29" t="s">
        <v>34</v>
      </c>
      <c r="B437" s="1"/>
      <c r="C437" s="206" t="s">
        <v>66</v>
      </c>
      <c r="D437" s="206"/>
      <c r="E437" s="30" t="s">
        <v>37</v>
      </c>
      <c r="F437" s="204"/>
      <c r="G437" s="184"/>
      <c r="H437" s="205"/>
      <c r="I437" s="207"/>
      <c r="J437" s="184"/>
      <c r="K437" s="184"/>
      <c r="L437" s="184"/>
      <c r="M437" s="184"/>
      <c r="R437" s="48"/>
      <c r="S437" s="79"/>
      <c r="T437" s="183"/>
      <c r="W437" s="5"/>
      <c r="X437" s="83"/>
      <c r="AA437" s="184" t="str">
        <f>IF(NOT(ISERROR(MATCH("Selvfinansieret",B438,0))),"",IF(NOT(ISERROR(MATCH(B438,{"ABER"},0))),IF(X437=0,"",X437),IF(NOT(ISERROR(MATCH(B438,{"GEBER"},0))),IF(AG452=0,"",AG452),IF(NOT(ISERROR(MATCH(B438,{"FIBER"},0))),IF(Z437=0,"",Z437),""))))</f>
        <v/>
      </c>
      <c r="AF437" s="184"/>
    </row>
    <row r="438" spans="1:41" ht="15">
      <c r="A438" s="29" t="s">
        <v>207</v>
      </c>
      <c r="B438" s="31"/>
      <c r="C438" s="206"/>
      <c r="D438" s="206"/>
      <c r="E438" s="30" t="s">
        <v>177</v>
      </c>
      <c r="F438" s="31" t="str">
        <f>IF(ISBLANK($F$19),"Projektform skal vælges ved hovedansøger",$F$19)</f>
        <v>Samarbejde</v>
      </c>
      <c r="G438" s="184"/>
      <c r="H438" s="205"/>
      <c r="I438" s="207"/>
      <c r="J438" s="184"/>
      <c r="K438" s="184"/>
      <c r="L438" s="184"/>
      <c r="M438" s="184"/>
      <c r="R438" s="48"/>
      <c r="S438" s="79"/>
      <c r="T438" s="83"/>
      <c r="W438" s="5"/>
      <c r="X438" s="83"/>
      <c r="Y438" s="84"/>
      <c r="AA438" s="184"/>
      <c r="AF438" s="184"/>
    </row>
    <row r="439" spans="1:41" ht="30">
      <c r="A439" s="30" t="s">
        <v>35</v>
      </c>
      <c r="B439" s="31"/>
      <c r="C439" s="30"/>
      <c r="D439" s="30"/>
      <c r="E439" s="217" t="s">
        <v>36</v>
      </c>
      <c r="F439" s="218" t="str">
        <f>IFERROR(IF(NOT(ISERROR(MATCH(B438,{"ABER"},0))),INDEX(ABER_Tilskudsprocent_liste[#All],MATCH(B439,ABER_Tilskudsprocent_liste[[#All],[Typer af projekter og aktiviteter/ virksomhedsstørrelse]],0),MATCH(AA441,ABER_Tilskudsprocent_liste[#Headers],0)),IF(NOT(ISERROR(MATCH(B438,{"GBER"},0))),INDEX(GEBER_Tilskudsprocent_liste[#All],MATCH(B439,GEBER_Tilskudsprocent_liste[[#All],[Typer af projekter og aktiviteter/ virksomhedsstørrelse]],0),MATCH(AA441,GEBER_Tilskudsprocent_liste[#Headers],0)),IF(NOT(ISERROR(MATCH(B438,{"FIBER"},0))),INDEX(FIBER_Tilskudsprocent_liste[#All],MATCH(B439,FIBER_Tilskudsprocent_liste[[#All],[Typer af projekter og aktiviteter/ virksomhedsstørrelse]],0),MATCH(AA441,FIBER_Tilskudsprocent_liste[#Headers],0)),""))),"")</f>
        <v/>
      </c>
      <c r="G439" s="217" t="s">
        <v>213</v>
      </c>
      <c r="H439" s="249" t="s">
        <v>218</v>
      </c>
      <c r="I439" s="250"/>
      <c r="J439" s="251" t="s">
        <v>221</v>
      </c>
      <c r="K439" s="251"/>
      <c r="L439" s="184"/>
      <c r="M439" s="184"/>
      <c r="R439" s="49"/>
      <c r="S439" s="80"/>
      <c r="T439" s="83"/>
      <c r="W439" s="5"/>
      <c r="X439" s="186"/>
      <c r="AB439" s="83"/>
      <c r="AF439" s="184"/>
    </row>
    <row r="440" spans="1:41" ht="15">
      <c r="A440" s="29"/>
      <c r="B440" s="30"/>
      <c r="C440" s="30"/>
      <c r="D440" s="30"/>
      <c r="E440" s="217"/>
      <c r="F440" s="255" t="str">
        <f>IFERROR(IF(NOT(ISERROR(MATCH(B438,{"ABER"},0))),INDEX(ABER_Tilskudsprocent_liste[#All],MATCH(B439,ABER_Tilskudsprocent_liste[[#All],[Typer af projekter og aktiviteter/ virksomhedsstørrelse]],0),MATCH(AA441,ABER_Tilskudsprocent_liste[#Headers],0)),IF(NOT(ISERROR(MATCH(B438,{"GBER"},0))),INDEX(GEBER_Tilskudsprocent_liste[#All],MATCH(B439,GEBER_Tilskudsprocent_liste[[#All],[Typer af projekter og aktiviteter/ virksomhedsstørrelse]],0),MATCH(AA441,GEBER_Tilskudsprocent_liste[#Headers],0)),IF(NOT(ISERROR(MATCH(B438,{"FIBER"},0))),INDEX(FIBER_Tilskudsprocent_liste[#All],MATCH(B439,FIBER_Tilskudsprocent_liste[[#All],[Typer af projekter og aktiviteter/ virksomhedsstørrelse]],0),MATCH(AA441,FIBER_Tilskudsprocent_liste[#Headers],0)),""))),"")</f>
        <v/>
      </c>
      <c r="G440" s="252"/>
      <c r="H440" s="251" t="str">
        <f>IFERROR(IF(E451*(1-F440)-C452&lt;0,F440-((E451*F440+C452)-E451)/E451,""),"")</f>
        <v/>
      </c>
      <c r="I440" s="251" t="str">
        <f>IFERROR(IF(D452&lt;&gt;0,IF(D452=E451,0,IF(C452&gt;0,(F440-D452/E451)-H440,"HA")),IF(E451*(1-F440)-C452&lt;0,((F440-((E451*F440+C452+D452)-E451)/E451)),"")),"")</f>
        <v/>
      </c>
      <c r="J440" s="253" t="e">
        <f>I440-H441</f>
        <v>#VALUE!</v>
      </c>
      <c r="K440" s="251"/>
      <c r="L440" s="184"/>
      <c r="M440" s="184"/>
      <c r="R440" s="49"/>
      <c r="S440" s="80"/>
      <c r="T440" s="83"/>
      <c r="U440" s="41" t="s">
        <v>220</v>
      </c>
      <c r="V440" t="s">
        <v>219</v>
      </c>
      <c r="W440" s="184" t="s">
        <v>217</v>
      </c>
      <c r="X440" s="184" t="s">
        <v>216</v>
      </c>
      <c r="Y440" s="184" t="s">
        <v>182</v>
      </c>
      <c r="AA440" s="42" t="s">
        <v>179</v>
      </c>
      <c r="AB440" s="46" t="s">
        <v>177</v>
      </c>
      <c r="AC440"/>
    </row>
    <row r="441" spans="1:41" ht="15.75" thickBot="1">
      <c r="A441" s="37"/>
      <c r="B441" s="27" t="s">
        <v>85</v>
      </c>
      <c r="C441" s="27" t="s">
        <v>208</v>
      </c>
      <c r="D441" s="27" t="s">
        <v>214</v>
      </c>
      <c r="E441" s="27" t="s">
        <v>0</v>
      </c>
      <c r="F441" s="28" t="s">
        <v>13</v>
      </c>
      <c r="G441" s="208"/>
      <c r="H441" s="254" t="e">
        <f>(F440-D452/E451)</f>
        <v>#VALUE!</v>
      </c>
      <c r="I441" s="252"/>
      <c r="J441" s="208"/>
      <c r="K441" s="252"/>
      <c r="L441" s="208"/>
      <c r="M441" s="208"/>
      <c r="N441" s="4"/>
      <c r="O441" s="4"/>
      <c r="P441" s="189"/>
      <c r="Q441" s="42"/>
      <c r="R441" s="81"/>
      <c r="S441" s="41"/>
      <c r="T441" s="41"/>
      <c r="U441"/>
      <c r="V441" s="5"/>
      <c r="W441" s="184"/>
      <c r="X441" s="184"/>
      <c r="Z441" s="83"/>
      <c r="AA441" s="40" t="str">
        <f>CONCATENATE(F437," - ",AB441)</f>
        <v xml:space="preserve"> - Samarbejde</v>
      </c>
      <c r="AB441" t="str">
        <f>F438</f>
        <v>Samarbejde</v>
      </c>
      <c r="AC441"/>
    </row>
    <row r="442" spans="1:41" ht="15">
      <c r="A442" s="5" t="s">
        <v>82</v>
      </c>
      <c r="B442" s="196">
        <f>IFERROR(IF(E442=0,0,Y442),0)</f>
        <v>0</v>
      </c>
      <c r="C442" s="196">
        <f t="shared" ref="C442:C448" si="40">IFERROR(E442-B442,0)</f>
        <v>0</v>
      </c>
      <c r="D442" s="196"/>
      <c r="E442" s="215"/>
      <c r="F442" s="32"/>
      <c r="G442" s="283"/>
      <c r="H442" s="284"/>
      <c r="I442" s="284"/>
      <c r="J442" s="284"/>
      <c r="K442" s="284"/>
      <c r="L442" s="284"/>
      <c r="M442" s="284"/>
      <c r="N442" s="284"/>
      <c r="O442" s="285"/>
      <c r="P442" s="190"/>
      <c r="Q442" s="45"/>
      <c r="R442" s="78"/>
      <c r="S442" s="41"/>
      <c r="T442" s="41"/>
      <c r="U442" s="41" t="e">
        <f>((F440-((E451*F440+C452)-E451)/E451))*E442</f>
        <v>#VALUE!</v>
      </c>
      <c r="V442" t="e">
        <f>H441*E442</f>
        <v>#VALUE!</v>
      </c>
      <c r="W442" s="5">
        <f>IFERROR(IF(E442=0,0,E442*H440),0)</f>
        <v>0</v>
      </c>
      <c r="X442" s="184">
        <f>IF(E442=0,0,E442*F439)</f>
        <v>0</v>
      </c>
      <c r="Y442" s="184">
        <f>IF(NOT(ISERROR(MATCH("Selvfinansieret",B438,0))),0,IF(OR(NOT(ISERROR(MATCH("Ej statsstøtte",B438,0))),NOT(ISERROR(MATCH(B438,AI448:AI450,0)))),E442,IF(AND(D452=0,C452=0),X442,IF(AND(D452&gt;0,C452=0),V442,IF(AND(D452&gt;0,C452&gt;0,V442=0),0,IF(AND(W442&lt;&gt;0,W442&lt;V442),W442,V442))))))</f>
        <v>0</v>
      </c>
      <c r="AA442" s="40"/>
      <c r="AB442" s="41"/>
      <c r="AC442"/>
      <c r="AE442" s="292" t="s">
        <v>178</v>
      </c>
      <c r="AF442" s="292"/>
      <c r="AG442" s="292"/>
    </row>
    <row r="443" spans="1:41" ht="15">
      <c r="A443" s="5" t="s">
        <v>3</v>
      </c>
      <c r="B443" s="196">
        <f t="shared" ref="B443:B448" si="41">IFERROR(IF(E443=0,0,Y443),0)</f>
        <v>0</v>
      </c>
      <c r="C443" s="196">
        <f t="shared" si="40"/>
        <v>0</v>
      </c>
      <c r="D443" s="196"/>
      <c r="E443" s="215"/>
      <c r="F443" s="95"/>
      <c r="G443" s="286"/>
      <c r="H443" s="287"/>
      <c r="I443" s="287"/>
      <c r="J443" s="287"/>
      <c r="K443" s="287"/>
      <c r="L443" s="287"/>
      <c r="M443" s="287"/>
      <c r="N443" s="287"/>
      <c r="O443" s="288"/>
      <c r="P443" s="190"/>
      <c r="Q443" s="78"/>
      <c r="R443" s="82"/>
      <c r="S443" s="43"/>
      <c r="T443" s="41"/>
      <c r="U443" s="41" t="e">
        <f>((F440-((E451*F440+C452+D452)-E451)/E451))*E443</f>
        <v>#VALUE!</v>
      </c>
      <c r="V443" t="e">
        <f>H441*E443</f>
        <v>#VALUE!</v>
      </c>
      <c r="W443" s="5">
        <f>IFERROR(IF(E443=0,0,E443*H440),0)</f>
        <v>0</v>
      </c>
      <c r="X443" s="184">
        <f>IF(E443=0,0,E443*F439)</f>
        <v>0</v>
      </c>
      <c r="Y443" s="184">
        <f>IF(NOT(ISERROR(MATCH("Selvfinansieret",B439,0))),0,IF(OR(NOT(ISERROR(MATCH("Ej statsstøtte",B439,0))),NOT(ISERROR(MATCH(B439,AI449:AI451,0)))),E443,IF(AND(D452=0,C452=0),X443,IF(AND(D452&gt;0,C452=0),V443,IF(AND(D452&gt;0,C452&gt;0,V443=0),0,IF(AND(W443&lt;&gt;0,W443&lt;V443),W443,V443))))))</f>
        <v>0</v>
      </c>
      <c r="AA443" s="40"/>
      <c r="AB443" s="41"/>
      <c r="AC443"/>
    </row>
    <row r="444" spans="1:41" ht="15">
      <c r="A444" s="5" t="s">
        <v>84</v>
      </c>
      <c r="B444" s="196">
        <f t="shared" si="41"/>
        <v>0</v>
      </c>
      <c r="C444" s="196">
        <f t="shared" si="40"/>
        <v>0</v>
      </c>
      <c r="D444" s="196"/>
      <c r="E444" s="215"/>
      <c r="F444" s="95"/>
      <c r="G444" s="286"/>
      <c r="H444" s="287"/>
      <c r="I444" s="287"/>
      <c r="J444" s="287"/>
      <c r="K444" s="287"/>
      <c r="L444" s="287"/>
      <c r="M444" s="287"/>
      <c r="N444" s="287"/>
      <c r="O444" s="288"/>
      <c r="P444" s="190"/>
      <c r="Q444" s="78"/>
      <c r="R444" s="82"/>
      <c r="S444" s="43"/>
      <c r="T444" s="41"/>
      <c r="U444" s="41" t="e">
        <f>((F440-((E451*F440+C452+D452)-E451)/E451))*E444</f>
        <v>#VALUE!</v>
      </c>
      <c r="V444" t="e">
        <f>H441*E444</f>
        <v>#VALUE!</v>
      </c>
      <c r="W444" s="5">
        <f>IFERROR(IF(E444=0,0,E444*H440),0)</f>
        <v>0</v>
      </c>
      <c r="X444" s="184">
        <f>IF(E444=0,0,E444*F439)</f>
        <v>0</v>
      </c>
      <c r="Y444" s="184">
        <f>IF(NOT(ISERROR(MATCH("Selvfinansieret",B440,0))),0,IF(OR(NOT(ISERROR(MATCH("Ej statsstøtte",B440,0))),NOT(ISERROR(MATCH(B440,AI450:AI452,0)))),E444,IF(AND(D452=0,C452=0),X444,IF(AND(D452&gt;0,C452=0),V444,IF(AND(D452&gt;0,C452&gt;0,V444=0),0,IF(AND(W444&lt;&gt;0,W444&lt;V444),W444,V444))))))</f>
        <v>0</v>
      </c>
      <c r="AA444" s="40"/>
      <c r="AB444" s="41"/>
      <c r="AC444"/>
      <c r="AD444" s="50" t="s">
        <v>210</v>
      </c>
      <c r="AE444" s="50" t="s">
        <v>165</v>
      </c>
      <c r="AF444" s="50" t="s">
        <v>186</v>
      </c>
      <c r="AG444" s="50" t="s">
        <v>166</v>
      </c>
      <c r="AH444" s="50" t="s">
        <v>184</v>
      </c>
      <c r="AI444" s="50" t="s">
        <v>188</v>
      </c>
      <c r="AJ444" s="50" t="s">
        <v>211</v>
      </c>
    </row>
    <row r="445" spans="1:41" ht="15">
      <c r="A445" s="5" t="s">
        <v>46</v>
      </c>
      <c r="B445" s="196">
        <f t="shared" si="41"/>
        <v>0</v>
      </c>
      <c r="C445" s="196">
        <f t="shared" si="40"/>
        <v>0</v>
      </c>
      <c r="D445" s="196"/>
      <c r="E445" s="215"/>
      <c r="F445" s="95"/>
      <c r="G445" s="286"/>
      <c r="H445" s="287"/>
      <c r="I445" s="287"/>
      <c r="J445" s="287"/>
      <c r="K445" s="287"/>
      <c r="L445" s="287"/>
      <c r="M445" s="287"/>
      <c r="N445" s="287"/>
      <c r="O445" s="288"/>
      <c r="P445" s="191"/>
      <c r="Q445" s="78"/>
      <c r="R445" s="82"/>
      <c r="S445" s="43"/>
      <c r="T445" s="41"/>
      <c r="U445" s="41" t="e">
        <f>((F440-((E451*F440+C452+D452)-E451)/E451))*E445</f>
        <v>#VALUE!</v>
      </c>
      <c r="V445" t="e">
        <f>H441*E445</f>
        <v>#VALUE!</v>
      </c>
      <c r="W445" s="5">
        <f>IFERROR(IF(E445=0,0,E445*H440),0)</f>
        <v>0</v>
      </c>
      <c r="X445" s="184">
        <f>IF(E445=0,0,E445*F439)</f>
        <v>0</v>
      </c>
      <c r="Y445" s="184">
        <f>IF(NOT(ISERROR(MATCH("Selvfinansieret",B441,0))),0,IF(OR(NOT(ISERROR(MATCH("Ej statsstøtte",B441,0))),NOT(ISERROR(MATCH(B441,AI451:AI453,0)))),E445,IF(AND(D452=0,C452=0),X445,IF(AND(D452&gt;0,C452=0),V445,IF(AND(D452&gt;0,C452&gt;0,V445=0),0,IF(AND(W445&lt;&gt;0,W445&lt;V445),W445,V445))))))</f>
        <v>0</v>
      </c>
      <c r="AA445" t="s">
        <v>180</v>
      </c>
      <c r="AB445" t="s">
        <v>175</v>
      </c>
      <c r="AC445"/>
      <c r="AD445" t="s">
        <v>159</v>
      </c>
      <c r="AE445" t="s">
        <v>159</v>
      </c>
      <c r="AF445" t="s">
        <v>167</v>
      </c>
      <c r="AG445" s="181" t="s">
        <v>174</v>
      </c>
      <c r="AH445" s="184" t="str">
        <f>IF(NOT(ISERROR(MATCH("Selvfinansieret",B438,0))),"",IF(NOT(ISERROR(MATCH(B438,{"ABER"},0))),AE445,IF(NOT(ISERROR(MATCH(B438,{"GBER"},0))),AF445,IF(NOT(ISERROR(MATCH(B438,{"FIBER"},0))),AG445,IF(NOT(ISERROR(MATCH(B438,{"Ej statsstøtte"},0))),AD445,"")))))</f>
        <v/>
      </c>
      <c r="AI445" s="182" t="s">
        <v>165</v>
      </c>
    </row>
    <row r="446" spans="1:41" ht="15">
      <c r="A446" s="5" t="s">
        <v>2</v>
      </c>
      <c r="B446" s="196">
        <f t="shared" si="41"/>
        <v>0</v>
      </c>
      <c r="C446" s="196">
        <f t="shared" si="40"/>
        <v>0</v>
      </c>
      <c r="D446" s="196"/>
      <c r="E446" s="215"/>
      <c r="F446" s="95"/>
      <c r="G446" s="286"/>
      <c r="H446" s="287"/>
      <c r="I446" s="287"/>
      <c r="J446" s="287"/>
      <c r="K446" s="287"/>
      <c r="L446" s="287"/>
      <c r="M446" s="287"/>
      <c r="N446" s="287"/>
      <c r="O446" s="288"/>
      <c r="P446" s="191"/>
      <c r="Q446" s="78"/>
      <c r="R446" s="82"/>
      <c r="S446" s="43"/>
      <c r="T446" s="41"/>
      <c r="U446" s="41" t="e">
        <f>((F440-((E451*F440+C452+D452)-E451)/E451))*E446</f>
        <v>#VALUE!</v>
      </c>
      <c r="V446" t="e">
        <f>H441*E446</f>
        <v>#VALUE!</v>
      </c>
      <c r="W446" s="5">
        <f>IFERROR(IF(E446=0,0,E446*H440),0)</f>
        <v>0</v>
      </c>
      <c r="X446" s="184">
        <f>IF(E446=0,0,E446*F439)</f>
        <v>0</v>
      </c>
      <c r="Y446" s="184">
        <f>IF(NOT(ISERROR(MATCH("Selvfinansieret",B442,0))),0,IF(OR(NOT(ISERROR(MATCH("Ej statsstøtte",B442,0))),NOT(ISERROR(MATCH(B442,AI452:AI454,0)))),E446,IF(AND(D452=0,C452=0),X446,IF(AND(D452&gt;0,C452=0),V446,IF(AND(D452&gt;0,C452&gt;0,V446=0),0,IF(AND(W446&lt;&gt;0,W446&lt;V446),W446,V446))))))</f>
        <v>0</v>
      </c>
      <c r="AA446" t="s">
        <v>68</v>
      </c>
      <c r="AB446" t="s">
        <v>176</v>
      </c>
      <c r="AC446"/>
      <c r="AD446" t="s">
        <v>160</v>
      </c>
      <c r="AE446" t="s">
        <v>160</v>
      </c>
      <c r="AF446" t="s">
        <v>168</v>
      </c>
      <c r="AG446" s="181" t="s">
        <v>161</v>
      </c>
      <c r="AH446" s="184" t="str">
        <f>IF(NOT(ISERROR(MATCH("Selvfinansieret",B438,0))),"",IF(NOT(ISERROR(MATCH(B438,{"ABER"},0))),AE446,IF(NOT(ISERROR(MATCH(B438,{"GBER"},0))),AF446,IF(NOT(ISERROR(MATCH(B438,{"FIBER"},0))),AG446,IF(NOT(ISERROR(MATCH(B438,{"Ej statsstøtte"},0))),AD446,"")))))</f>
        <v/>
      </c>
      <c r="AI446" s="183" t="s">
        <v>186</v>
      </c>
    </row>
    <row r="447" spans="1:41" ht="15" customHeight="1">
      <c r="A447" s="5" t="s">
        <v>14</v>
      </c>
      <c r="B447" s="196">
        <f t="shared" si="41"/>
        <v>0</v>
      </c>
      <c r="C447" s="196">
        <f t="shared" si="40"/>
        <v>0</v>
      </c>
      <c r="D447" s="196"/>
      <c r="E447" s="215"/>
      <c r="F447" s="95"/>
      <c r="G447" s="286"/>
      <c r="H447" s="287"/>
      <c r="I447" s="287"/>
      <c r="J447" s="287"/>
      <c r="K447" s="287"/>
      <c r="L447" s="287"/>
      <c r="M447" s="287"/>
      <c r="N447" s="287"/>
      <c r="O447" s="288"/>
      <c r="P447" s="190"/>
      <c r="Q447" s="78"/>
      <c r="R447" s="82"/>
      <c r="S447" s="43"/>
      <c r="T447" s="41"/>
      <c r="U447" s="41" t="e">
        <f>((F440-((E451*F440+C452+D452)-E451)/E451))*E447</f>
        <v>#VALUE!</v>
      </c>
      <c r="V447" t="e">
        <f>H441*E447</f>
        <v>#VALUE!</v>
      </c>
      <c r="W447" s="5">
        <f>IFERROR(IF(E447=0,0,E447*H440),0)</f>
        <v>0</v>
      </c>
      <c r="X447" s="184">
        <f>IF(E447=0,0,E447*F439)</f>
        <v>0</v>
      </c>
      <c r="Y447" s="184">
        <f>IF(NOT(ISERROR(MATCH("Selvfinansieret",B443,0))),0,IF(OR(NOT(ISERROR(MATCH("Ej statsstøtte",B443,0))),NOT(ISERROR(MATCH(B443,AI453:AI455,0)))),E447,IF(AND(D452=0,C452=0),X447,IF(AND(D452&gt;0,C452=0),V447,IF(AND(D452&gt;0,C452&gt;0,V447=0),0,IF(AND(W447&lt;&gt;0,W447&lt;V447),W447,V447))))))</f>
        <v>0</v>
      </c>
      <c r="Z447" s="184"/>
      <c r="AA447" t="s">
        <v>181</v>
      </c>
      <c r="AB447"/>
      <c r="AC447"/>
      <c r="AD447" t="s">
        <v>161</v>
      </c>
      <c r="AE447" t="s">
        <v>161</v>
      </c>
      <c r="AF447" t="s">
        <v>169</v>
      </c>
      <c r="AG447" s="241" t="s">
        <v>187</v>
      </c>
      <c r="AH447" s="184" t="str">
        <f>IF(NOT(ISERROR(MATCH("Selvfinansieret",B438,0))),"",IF(NOT(ISERROR(MATCH(B438,{"ABER"},0))),AE447,IF(NOT(ISERROR(MATCH(B438,{"GBER"},0))),AF447,IF(NOT(ISERROR(MATCH(B438,{"FIBER"},0))),AG447,IF(NOT(ISERROR(MATCH(B438,{"Ej statsstøtte"},0))),AD447,"")))))</f>
        <v/>
      </c>
      <c r="AI447" s="183" t="s">
        <v>166</v>
      </c>
    </row>
    <row r="448" spans="1:41" ht="15.75" thickBot="1">
      <c r="A448" s="26" t="s">
        <v>83</v>
      </c>
      <c r="B448" s="196">
        <f t="shared" si="41"/>
        <v>0</v>
      </c>
      <c r="C448" s="196">
        <f t="shared" si="40"/>
        <v>0</v>
      </c>
      <c r="D448" s="196"/>
      <c r="E448" s="216"/>
      <c r="F448" s="95"/>
      <c r="G448" s="287"/>
      <c r="H448" s="287"/>
      <c r="I448" s="287"/>
      <c r="J448" s="287"/>
      <c r="K448" s="287"/>
      <c r="L448" s="287"/>
      <c r="M448" s="287"/>
      <c r="N448" s="287"/>
      <c r="O448" s="288"/>
      <c r="P448" s="190"/>
      <c r="Q448" s="78"/>
      <c r="R448" s="82"/>
      <c r="S448" s="43"/>
      <c r="T448" s="41"/>
      <c r="U448" s="41" t="e">
        <f>((F440-((E451*F440+C452+D452)-E451)/E451))*E448</f>
        <v>#VALUE!</v>
      </c>
      <c r="V448" t="e">
        <f>H441*E448</f>
        <v>#VALUE!</v>
      </c>
      <c r="W448" s="5">
        <f>IFERROR(IF(E448=0,0,E448*H440),0)</f>
        <v>0</v>
      </c>
      <c r="X448" s="184">
        <f>IF(E448=0,0,E448*F439)</f>
        <v>0</v>
      </c>
      <c r="Y448" s="184">
        <f>IF(NOT(ISERROR(MATCH("Selvfinansieret",B444,0))),0,IF(OR(NOT(ISERROR(MATCH("Ej statsstøtte",B444,0))),NOT(ISERROR(MATCH(B444,AI454:AI456,0)))),E448,IF(AND(D452=0,C452=0),X448,IF(AND(D452&gt;0,C452=0),V448,IF(AND(D452&gt;0,C452&gt;0,V448=0),0,IF(AND(W448&lt;&gt;0,W448&lt;V448),W448,V448))))))</f>
        <v>0</v>
      </c>
      <c r="Z448" s="184"/>
      <c r="AA448" t="s">
        <v>87</v>
      </c>
      <c r="AB448"/>
      <c r="AC448"/>
      <c r="AD448" t="s">
        <v>162</v>
      </c>
      <c r="AE448" t="s">
        <v>162</v>
      </c>
      <c r="AF448" t="s">
        <v>170</v>
      </c>
      <c r="AG448" s="84" t="str">
        <f>""</f>
        <v/>
      </c>
      <c r="AH448" s="184" t="str">
        <f>IF(NOT(ISERROR(MATCH("Selvfinansieret",B438,0))),"",IF(NOT(ISERROR(MATCH(B438,{"ABER"},0))),AE448,IF(NOT(ISERROR(MATCH(B438,{"GBER"},0))),AF448,IF(NOT(ISERROR(MATCH(B438,{"FIBER"},0))),AG448,IF(NOT(ISERROR(MATCH(B438,{"Ej statsstøtte"},0))),AD448,"")))))</f>
        <v/>
      </c>
      <c r="AI448" s="83" t="s">
        <v>126</v>
      </c>
    </row>
    <row r="449" spans="1:41" ht="15">
      <c r="A449" s="98" t="s">
        <v>31</v>
      </c>
      <c r="B449" s="200">
        <f>SUM(B442+B443+B444+B445-B446-B447+B448)</f>
        <v>0</v>
      </c>
      <c r="C449" s="197">
        <f>SUM(C442+C443+C444+C445-C446-C447+C448)</f>
        <v>0</v>
      </c>
      <c r="D449" s="197"/>
      <c r="E449" s="200">
        <f>SUM(B449:C449)</f>
        <v>0</v>
      </c>
      <c r="F449" s="97"/>
      <c r="G449" s="286"/>
      <c r="H449" s="287"/>
      <c r="I449" s="287"/>
      <c r="J449" s="287"/>
      <c r="K449" s="287"/>
      <c r="L449" s="287"/>
      <c r="M449" s="287"/>
      <c r="N449" s="287"/>
      <c r="O449" s="288"/>
      <c r="P449" s="44"/>
      <c r="R449"/>
      <c r="S449"/>
      <c r="T449"/>
      <c r="U449" s="41" t="e">
        <f>((F440-((E451*F440+C452+D452)-E451)/E451))*E449</f>
        <v>#VALUE!</v>
      </c>
      <c r="V449" t="e">
        <f>H441*E449</f>
        <v>#VALUE!</v>
      </c>
      <c r="W449" s="5">
        <f>IFERROR(IF(E449=0,0,E449*H440),0)</f>
        <v>0</v>
      </c>
      <c r="X449" s="184">
        <f>IF(E449=0,0,E449*F439)</f>
        <v>0</v>
      </c>
      <c r="Y449" s="184">
        <f>IF(NOT(ISERROR(MATCH("Selvfinansieret",B445,0))),0,IF(OR(NOT(ISERROR(MATCH("Ej statsstøtte",B445,0))),NOT(ISERROR(MATCH(B445,AI455:AI457,0)))),E449,IF(AND(D452=0,C452=0),X449,IF(AND(D452&gt;0,C452=0),V449,IF(AND(D452&gt;0,C452&gt;0,V449=0),0,IF(AND(W449&lt;&gt;0,W449&lt;V449),W449,V449))))))</f>
        <v>0</v>
      </c>
      <c r="Z449" s="184"/>
      <c r="AA449" t="s">
        <v>209</v>
      </c>
      <c r="AB449"/>
      <c r="AC449"/>
      <c r="AD449" t="s">
        <v>172</v>
      </c>
      <c r="AE449" t="s">
        <v>163</v>
      </c>
      <c r="AF449" t="s">
        <v>171</v>
      </c>
      <c r="AG449" s="84" t="str">
        <f>""</f>
        <v/>
      </c>
      <c r="AH449" s="184" t="str">
        <f>IF(NOT(ISERROR(MATCH("Selvfinansieret",B438,0))),"",IF(NOT(ISERROR(MATCH(B438,{"ABER"},0))),AE449,IF(NOT(ISERROR(MATCH(B438,{"GBER"},0))),AF449,IF(NOT(ISERROR(MATCH(B438,{"FIBER"},0))),AG449,IF(NOT(ISERROR(MATCH(B438,{"Ej statsstøtte"},0))),AD449,"")))))</f>
        <v/>
      </c>
      <c r="AI449" s="83" t="s">
        <v>127</v>
      </c>
    </row>
    <row r="450" spans="1:41" ht="15.75" thickBot="1">
      <c r="A450" s="33" t="s">
        <v>1</v>
      </c>
      <c r="B450" s="198">
        <f>IFERROR(IF(E450=0,0,Y450),0)</f>
        <v>0</v>
      </c>
      <c r="C450" s="196">
        <f>IFERROR(E450-B450,0)</f>
        <v>0</v>
      </c>
      <c r="D450" s="196"/>
      <c r="E450" s="216"/>
      <c r="F450" s="96"/>
      <c r="G450" s="286"/>
      <c r="H450" s="287"/>
      <c r="I450" s="287"/>
      <c r="J450" s="287"/>
      <c r="K450" s="287"/>
      <c r="L450" s="287"/>
      <c r="M450" s="287"/>
      <c r="N450" s="287"/>
      <c r="O450" s="288"/>
      <c r="P450" s="190"/>
      <c r="R450"/>
      <c r="S450"/>
      <c r="T450"/>
      <c r="U450" s="41" t="e">
        <f>((F440-((E451*F440+C452+D452)-E451)/E451))*E450</f>
        <v>#VALUE!</v>
      </c>
      <c r="V450" t="e">
        <f>H441*E450</f>
        <v>#VALUE!</v>
      </c>
      <c r="W450" s="5">
        <f>IFERROR(IF(E450=0,0,E450*H440),0)</f>
        <v>0</v>
      </c>
      <c r="X450" s="184">
        <f>IF(E450=0,0,E450*F439)</f>
        <v>0</v>
      </c>
      <c r="Y450" s="184">
        <f>IF(NOT(ISERROR(MATCH("Selvfinansieret",B446,0))),0,IF(OR(NOT(ISERROR(MATCH("Ej statsstøtte",B446,0))),NOT(ISERROR(MATCH(B446,AI456:AI458,0)))),E450,IF(AND(D452=0,C452=0),X450,IF(AND(D452&gt;0,C452=0),V450,IF(AND(D452&gt;0,C452&gt;0,V450=0),0,IF(AND(W450&lt;&gt;0,W450&lt;V450),W450,V450))))))</f>
        <v>0</v>
      </c>
      <c r="Z450" s="184"/>
      <c r="AA450" s="40"/>
      <c r="AB450" s="41"/>
      <c r="AC450"/>
      <c r="AD450" t="s">
        <v>163</v>
      </c>
      <c r="AE450" t="s">
        <v>164</v>
      </c>
      <c r="AF450" t="s">
        <v>172</v>
      </c>
      <c r="AG450" s="84" t="str">
        <f>""</f>
        <v/>
      </c>
      <c r="AH450" s="184" t="str">
        <f>IF(NOT(ISERROR(MATCH("Selvfinansieret",B438,0))),"",IF(NOT(ISERROR(MATCH(B438,{"ABER"},0))),AE450,IF(NOT(ISERROR(MATCH(B438,{"GBER"},0))),AF450,IF(NOT(ISERROR(MATCH(B438,{"FIBER"},0))),AG450,IF(NOT(ISERROR(MATCH(B438,{"Ej statsstøtte"},0))),AD450,"")))))</f>
        <v/>
      </c>
      <c r="AI450" s="83" t="s">
        <v>128</v>
      </c>
    </row>
    <row r="451" spans="1:41" ht="15.75" thickBot="1">
      <c r="A451" s="167" t="s">
        <v>0</v>
      </c>
      <c r="B451" s="248">
        <f>IF(B449+B450&lt;=0,0,B449+B450)</f>
        <v>0</v>
      </c>
      <c r="C451" s="248">
        <f>IF(C449+C450-C452&lt;=0,0,C449+C450-C452)</f>
        <v>0</v>
      </c>
      <c r="D451" s="199"/>
      <c r="E451" s="201">
        <f>SUM(E442+E443+E444+E445-E446-E447+E448)+E450</f>
        <v>0</v>
      </c>
      <c r="F451" s="168"/>
      <c r="G451" s="289"/>
      <c r="H451" s="290"/>
      <c r="I451" s="290"/>
      <c r="J451" s="290"/>
      <c r="K451" s="290"/>
      <c r="L451" s="290"/>
      <c r="M451" s="290"/>
      <c r="N451" s="290"/>
      <c r="O451" s="291"/>
      <c r="P451" s="44"/>
      <c r="R451"/>
      <c r="S451"/>
      <c r="T451"/>
      <c r="U451" s="41" t="e">
        <f>((F440-((E451*F440+C452+D452)-E451)/E451))*E451</f>
        <v>#VALUE!</v>
      </c>
      <c r="V451" t="e">
        <f>H441*E451</f>
        <v>#VALUE!</v>
      </c>
      <c r="W451" s="5">
        <f>IFERROR(IF(E451=0,0,E451*H440),0)</f>
        <v>0</v>
      </c>
      <c r="Y451" s="184">
        <f>IF(NOT(ISERROR(MATCH("Selvfinansieret",B447,0))),0,IF(OR(NOT(ISERROR(MATCH("Ej statsstøtte",B447,0))),NOT(ISERROR(MATCH(B447,AI457:AI459,0)))),E451,IF(AND(D452=0,C452=0),X451,IF(AND(D452&gt;0,C452=0),V451,IF(AND(D452&gt;0,C452&gt;0,V451=0),0,IF(AND(W451&lt;&gt;0,W451&lt;V451),W451,V451))))))</f>
        <v>0</v>
      </c>
      <c r="Z451" s="184"/>
      <c r="AA451" s="182"/>
      <c r="AB451" s="182"/>
      <c r="AC451"/>
      <c r="AD451" t="s">
        <v>164</v>
      </c>
      <c r="AE451" s="84" t="str">
        <f>""</f>
        <v/>
      </c>
      <c r="AF451" t="s">
        <v>161</v>
      </c>
      <c r="AG451" s="84" t="str">
        <f>""</f>
        <v/>
      </c>
      <c r="AH451" s="184" t="str">
        <f>IF(NOT(ISERROR(MATCH("Selvfinansieret",B438,0))),"",IF(NOT(ISERROR(MATCH(B438,{"ABER"},0))),AE451,IF(NOT(ISERROR(MATCH(B438,{"GBER"},0))),AF451,IF(NOT(ISERROR(MATCH(B438,{"FIBER"},0))),AG451,IF(NOT(ISERROR(MATCH(B438,{"Ej statsstøtte"},0))),AD451,"")))))</f>
        <v/>
      </c>
      <c r="AI451" s="41" t="s">
        <v>185</v>
      </c>
    </row>
    <row r="452" spans="1:41" ht="15">
      <c r="A452" s="169" t="s">
        <v>151</v>
      </c>
      <c r="B452" s="247">
        <f>B451</f>
        <v>0</v>
      </c>
      <c r="C452" s="243"/>
      <c r="D452" s="243"/>
      <c r="E452" s="247">
        <f>SUM(B442+B443+B444+B445-B446-B447+B448)</f>
        <v>0</v>
      </c>
      <c r="F452" s="187"/>
      <c r="G452" s="166"/>
      <c r="H452" s="166"/>
      <c r="I452" s="166"/>
      <c r="J452" s="166"/>
      <c r="K452" s="166"/>
      <c r="L452" s="166"/>
      <c r="M452" s="166"/>
      <c r="N452" s="166"/>
      <c r="O452" s="166"/>
      <c r="P452" s="44"/>
      <c r="R452"/>
      <c r="S452"/>
      <c r="T452"/>
      <c r="U452"/>
      <c r="W452"/>
      <c r="Y452" s="184"/>
      <c r="Z452" s="184"/>
      <c r="AA452" s="78"/>
      <c r="AB452" s="183"/>
      <c r="AC452" s="41"/>
      <c r="AD452" t="s">
        <v>174</v>
      </c>
      <c r="AE452" s="5" t="str">
        <f>""</f>
        <v/>
      </c>
      <c r="AF452" s="84" t="s">
        <v>173</v>
      </c>
      <c r="AG452" s="84" t="str">
        <f>""</f>
        <v/>
      </c>
      <c r="AH452" s="184" t="str">
        <f>IF(NOT(ISERROR(MATCH("Selvfinansieret",B438,0))),"",IF(NOT(ISERROR(MATCH(B438,{"ABER"},0))),AE452,IF(NOT(ISERROR(MATCH(B438,{"GBER"},0))),AF452,IF(NOT(ISERROR(MATCH(B438,{"FIBER"},0))),AG452,IF(NOT(ISERROR(MATCH(B438,{"Ej statsstøtte"},0))),AD452,"")))))</f>
        <v/>
      </c>
      <c r="AI452" t="s">
        <v>212</v>
      </c>
      <c r="AK452" s="24"/>
      <c r="AL452" s="24"/>
      <c r="AM452" s="24"/>
      <c r="AN452" s="24"/>
      <c r="AO452" s="24"/>
    </row>
    <row r="453" spans="1:41" ht="15">
      <c r="A453" s="209"/>
      <c r="B453" s="210"/>
      <c r="C453" s="210"/>
      <c r="D453" s="210"/>
      <c r="E453" s="203"/>
      <c r="F453" s="165"/>
      <c r="G453" s="166"/>
      <c r="H453" s="166"/>
      <c r="I453" s="166"/>
      <c r="J453" s="166"/>
      <c r="K453" s="166"/>
      <c r="L453" s="166"/>
      <c r="M453" s="166"/>
      <c r="N453" s="166"/>
      <c r="O453" s="166"/>
      <c r="P453" s="44"/>
      <c r="R453"/>
      <c r="S453"/>
      <c r="T453"/>
      <c r="U453"/>
      <c r="W453"/>
      <c r="Y453" s="184"/>
      <c r="Z453" s="184"/>
      <c r="AA453" s="184"/>
      <c r="AB453" s="24"/>
      <c r="AC453" s="24"/>
      <c r="AD453" t="s">
        <v>187</v>
      </c>
      <c r="AE453" s="24" t="str">
        <f>""</f>
        <v/>
      </c>
      <c r="AF453" s="24" t="str">
        <f>""</f>
        <v/>
      </c>
      <c r="AG453" s="84" t="str">
        <f>""</f>
        <v/>
      </c>
      <c r="AH453" s="184" t="str">
        <f>IF(NOT(ISERROR(MATCH("Selvfinansieret",B438,0))),"",IF(NOT(ISERROR(MATCH(B438,{"ABER"},0))),AE453,IF(NOT(ISERROR(MATCH(B438,{"GBER"},0))),AF453,IF(NOT(ISERROR(MATCH(B438,{"FIBER"},0))),AG453,IF(NOT(ISERROR(MATCH(B438,{"Ej statsstøtte"},0))),AD453,"")))))</f>
        <v/>
      </c>
      <c r="AI453" s="24"/>
      <c r="AJ453" s="24"/>
      <c r="AK453" s="24"/>
      <c r="AL453" s="24"/>
      <c r="AM453" s="24"/>
      <c r="AN453" s="24"/>
      <c r="AO453" s="24"/>
    </row>
    <row r="454" spans="1:41" ht="15">
      <c r="A454" s="163"/>
      <c r="B454" s="164"/>
      <c r="C454" s="164"/>
      <c r="D454" s="164"/>
      <c r="E454" s="192" t="s">
        <v>183</v>
      </c>
      <c r="F454" s="193" t="str">
        <f>F439</f>
        <v/>
      </c>
      <c r="G454" s="165"/>
      <c r="H454" s="166"/>
      <c r="I454" s="166"/>
      <c r="J454" s="166"/>
      <c r="K454" s="166"/>
      <c r="L454" s="166"/>
      <c r="M454" s="166"/>
      <c r="N454" s="166"/>
      <c r="O454" s="166"/>
      <c r="P454" s="166"/>
      <c r="Q454" s="44"/>
      <c r="R454"/>
      <c r="S454"/>
      <c r="T454"/>
      <c r="U454"/>
      <c r="W454"/>
      <c r="Y454"/>
      <c r="Z454" s="184"/>
      <c r="AD454" s="24"/>
      <c r="AE454" s="24"/>
      <c r="AF454" s="24"/>
      <c r="AG454" s="24"/>
      <c r="AH454" s="24"/>
      <c r="AI454" s="24"/>
      <c r="AJ454" s="24"/>
      <c r="AK454" s="24"/>
      <c r="AL454" s="24"/>
      <c r="AM454" s="24"/>
      <c r="AN454" s="24"/>
      <c r="AO454" s="24"/>
    </row>
    <row r="455" spans="1:41" ht="30">
      <c r="A455" s="163"/>
      <c r="B455" s="164"/>
      <c r="C455" s="164"/>
      <c r="D455" s="164"/>
      <c r="E455" s="244" t="s">
        <v>215</v>
      </c>
      <c r="F455" s="193" t="str">
        <f>IFERROR(B451/E451,"")</f>
        <v/>
      </c>
      <c r="G455" s="165"/>
      <c r="H455" s="166"/>
      <c r="I455" s="166"/>
      <c r="J455" s="166"/>
      <c r="K455" s="166"/>
      <c r="L455" s="166"/>
      <c r="M455" s="166"/>
      <c r="N455" s="166"/>
      <c r="O455" s="166"/>
      <c r="P455" s="166"/>
      <c r="Q455" s="44"/>
      <c r="R455"/>
      <c r="S455"/>
      <c r="T455"/>
      <c r="U455"/>
      <c r="W455"/>
      <c r="Y455"/>
      <c r="Z455" s="184"/>
      <c r="AD455" s="24"/>
      <c r="AE455" s="24"/>
      <c r="AF455" s="24"/>
      <c r="AG455" s="24"/>
      <c r="AH455" s="24"/>
      <c r="AI455" s="24"/>
      <c r="AJ455" s="24"/>
      <c r="AK455" s="24"/>
      <c r="AL455" s="24"/>
      <c r="AM455" s="24"/>
      <c r="AN455" s="24"/>
      <c r="AO455" s="24"/>
    </row>
    <row r="456" spans="1:41" ht="15">
      <c r="A456" s="34"/>
      <c r="B456" s="35"/>
      <c r="C456" s="35"/>
      <c r="D456" s="35"/>
      <c r="E456" s="36" t="s">
        <v>69</v>
      </c>
      <c r="F456" s="99">
        <f>IF(NOT(ISERROR(MATCH("Ej statsstøtte",B438,0))),0,IFERROR(E450/E449,0))</f>
        <v>0</v>
      </c>
      <c r="G456" s="242"/>
      <c r="H456" s="4"/>
      <c r="I456" s="4"/>
      <c r="J456" s="4"/>
      <c r="K456" s="4"/>
      <c r="L456" s="4"/>
      <c r="M456" s="4"/>
      <c r="N456" s="4"/>
      <c r="O456" s="4"/>
      <c r="P456" s="4"/>
      <c r="R456"/>
      <c r="S456"/>
      <c r="T456"/>
      <c r="U456"/>
      <c r="W456"/>
      <c r="Y456"/>
    </row>
    <row r="457" spans="1:41" ht="15">
      <c r="A457" s="74" t="s">
        <v>79</v>
      </c>
      <c r="B457" s="75">
        <f>IFERROR(E451/$E$15,0)</f>
        <v>0</v>
      </c>
      <c r="C457" s="35"/>
      <c r="D457" s="35"/>
      <c r="E457" s="50" t="s">
        <v>70</v>
      </c>
      <c r="F457" s="99">
        <f>IFERROR(E450/E442,0)</f>
        <v>0</v>
      </c>
      <c r="H457" s="4"/>
      <c r="I457" s="4"/>
      <c r="J457" s="4"/>
      <c r="K457" s="4"/>
      <c r="L457" s="4"/>
      <c r="M457" s="4"/>
      <c r="N457" s="4"/>
      <c r="O457" s="4"/>
      <c r="P457" s="4"/>
      <c r="R457"/>
      <c r="S457"/>
      <c r="T457"/>
      <c r="U457"/>
      <c r="W457"/>
      <c r="Y457"/>
    </row>
    <row r="458" spans="1:41" ht="15">
      <c r="A458" s="73"/>
      <c r="B458" s="76"/>
      <c r="E458" s="50"/>
      <c r="H458" s="4"/>
      <c r="I458" s="4"/>
      <c r="J458" s="4"/>
      <c r="K458" s="4"/>
      <c r="L458" s="4"/>
      <c r="M458" s="4"/>
      <c r="N458" s="4"/>
      <c r="O458" s="4"/>
      <c r="P458" s="4"/>
      <c r="R458"/>
      <c r="S458"/>
      <c r="T458"/>
      <c r="U458"/>
      <c r="W458"/>
      <c r="Y458"/>
      <c r="AD458"/>
    </row>
  </sheetData>
  <sheetProtection algorithmName="SHA-512" hashValue="s8qzOgauWc+43y1hVfXLBbsw4WEcVy7LiZikQSP93I4EGWA9QZYHBBnU8dCqXRTSrYbRNrrb5lrHkjzM7gKkFg==" saltValue="HGrSCrIbYrGH2XmXQv6Rkw==" spinCount="100000" sheet="1" selectLockedCells="1"/>
  <mergeCells count="58">
    <mergeCell ref="G442:O451"/>
    <mergeCell ref="AE442:AG442"/>
    <mergeCell ref="P6:U6"/>
    <mergeCell ref="AE222:AG222"/>
    <mergeCell ref="G244:O253"/>
    <mergeCell ref="AE244:AG244"/>
    <mergeCell ref="G266:O275"/>
    <mergeCell ref="AE266:AG266"/>
    <mergeCell ref="AE23:AG23"/>
    <mergeCell ref="G46:O55"/>
    <mergeCell ref="AE46:AG46"/>
    <mergeCell ref="G68:O77"/>
    <mergeCell ref="AE68:AG68"/>
    <mergeCell ref="G90:O99"/>
    <mergeCell ref="AE90:AG90"/>
    <mergeCell ref="G112:O121"/>
    <mergeCell ref="A1:E1"/>
    <mergeCell ref="B3:G3"/>
    <mergeCell ref="I3:K3"/>
    <mergeCell ref="I4:K4"/>
    <mergeCell ref="G23:O32"/>
    <mergeCell ref="AE112:AG112"/>
    <mergeCell ref="G376:O385"/>
    <mergeCell ref="AE376:AG376"/>
    <mergeCell ref="G398:O407"/>
    <mergeCell ref="AE398:AG398"/>
    <mergeCell ref="G288:O297"/>
    <mergeCell ref="AE288:AG288"/>
    <mergeCell ref="G178:O187"/>
    <mergeCell ref="AE178:AG178"/>
    <mergeCell ref="G200:O209"/>
    <mergeCell ref="AE200:AG200"/>
    <mergeCell ref="G222:O231"/>
    <mergeCell ref="G134:O143"/>
    <mergeCell ref="AE134:AG134"/>
    <mergeCell ref="G156:O165"/>
    <mergeCell ref="AE156:AG156"/>
    <mergeCell ref="G420:O429"/>
    <mergeCell ref="AE420:AG420"/>
    <mergeCell ref="G310:O319"/>
    <mergeCell ref="AE310:AG310"/>
    <mergeCell ref="G332:O341"/>
    <mergeCell ref="AE332:AG332"/>
    <mergeCell ref="G354:O363"/>
    <mergeCell ref="AE354:AG354"/>
    <mergeCell ref="P30:R30"/>
    <mergeCell ref="P31:R34"/>
    <mergeCell ref="P35:R38"/>
    <mergeCell ref="P9:R9"/>
    <mergeCell ref="P10:R12"/>
    <mergeCell ref="P13:R15"/>
    <mergeCell ref="P16:R18"/>
    <mergeCell ref="P19:R22"/>
    <mergeCell ref="P23:R23"/>
    <mergeCell ref="P24:R24"/>
    <mergeCell ref="P25:R26"/>
    <mergeCell ref="P27:R28"/>
    <mergeCell ref="P29:R29"/>
  </mergeCells>
  <conditionalFormatting sqref="F38">
    <cfRule type="cellIs" dxfId="185" priority="182" operator="greaterThan">
      <formula>0.3</formula>
    </cfRule>
  </conditionalFormatting>
  <conditionalFormatting sqref="F37">
    <cfRule type="cellIs" dxfId="184" priority="181" operator="greaterThan">
      <formula>0.44</formula>
    </cfRule>
  </conditionalFormatting>
  <conditionalFormatting sqref="B27:D27">
    <cfRule type="cellIs" dxfId="183" priority="180" operator="greaterThan">
      <formula>0</formula>
    </cfRule>
  </conditionalFormatting>
  <conditionalFormatting sqref="B10">
    <cfRule type="cellIs" dxfId="182" priority="179" operator="greaterThan">
      <formula>0</formula>
    </cfRule>
  </conditionalFormatting>
  <conditionalFormatting sqref="C10">
    <cfRule type="cellIs" dxfId="181" priority="178" operator="greaterThan">
      <formula>0</formula>
    </cfRule>
  </conditionalFormatting>
  <conditionalFormatting sqref="B28">
    <cfRule type="cellIs" dxfId="180" priority="177" operator="greaterThan">
      <formula>0</formula>
    </cfRule>
  </conditionalFormatting>
  <conditionalFormatting sqref="C28">
    <cfRule type="cellIs" dxfId="179" priority="176" operator="greaterThan">
      <formula>0</formula>
    </cfRule>
  </conditionalFormatting>
  <conditionalFormatting sqref="F61">
    <cfRule type="cellIs" dxfId="178" priority="171" operator="greaterThan">
      <formula>0.3</formula>
    </cfRule>
  </conditionalFormatting>
  <conditionalFormatting sqref="F60">
    <cfRule type="cellIs" dxfId="177" priority="170" operator="greaterThan">
      <formula>0.44</formula>
    </cfRule>
  </conditionalFormatting>
  <conditionalFormatting sqref="Q46:Q52">
    <cfRule type="cellIs" dxfId="176" priority="172" operator="equal">
      <formula>0</formula>
    </cfRule>
    <cfRule type="cellIs" priority="173" operator="greaterThan">
      <formula>0</formula>
    </cfRule>
    <cfRule type="colorScale" priority="174">
      <colorScale>
        <cfvo type="min"/>
        <cfvo type="max"/>
        <color rgb="FFFCFCFF"/>
        <color rgb="FF63BE7B"/>
      </colorScale>
    </cfRule>
    <cfRule type="uniqueValues" dxfId="175" priority="175"/>
  </conditionalFormatting>
  <conditionalFormatting sqref="B50:D50">
    <cfRule type="cellIs" dxfId="174" priority="169" operator="greaterThan">
      <formula>0</formula>
    </cfRule>
  </conditionalFormatting>
  <conditionalFormatting sqref="B51">
    <cfRule type="cellIs" dxfId="173" priority="168" operator="greaterThan">
      <formula>0</formula>
    </cfRule>
  </conditionalFormatting>
  <conditionalFormatting sqref="C51">
    <cfRule type="cellIs" dxfId="172" priority="167" operator="greaterThan">
      <formula>0</formula>
    </cfRule>
  </conditionalFormatting>
  <conditionalFormatting sqref="F83">
    <cfRule type="cellIs" dxfId="171" priority="162" operator="greaterThan">
      <formula>0.3</formula>
    </cfRule>
  </conditionalFormatting>
  <conditionalFormatting sqref="F82">
    <cfRule type="cellIs" dxfId="170" priority="161" operator="greaterThan">
      <formula>0.44</formula>
    </cfRule>
  </conditionalFormatting>
  <conditionalFormatting sqref="Q68:Q74">
    <cfRule type="cellIs" dxfId="169" priority="163" operator="equal">
      <formula>0</formula>
    </cfRule>
    <cfRule type="cellIs" priority="164" operator="greaterThan">
      <formula>0</formula>
    </cfRule>
    <cfRule type="colorScale" priority="165">
      <colorScale>
        <cfvo type="min"/>
        <cfvo type="max"/>
        <color rgb="FFFCFCFF"/>
        <color rgb="FF63BE7B"/>
      </colorScale>
    </cfRule>
    <cfRule type="uniqueValues" dxfId="168" priority="166"/>
  </conditionalFormatting>
  <conditionalFormatting sqref="B72 D72">
    <cfRule type="cellIs" dxfId="167" priority="160" operator="greaterThan">
      <formula>0</formula>
    </cfRule>
  </conditionalFormatting>
  <conditionalFormatting sqref="B73">
    <cfRule type="cellIs" dxfId="166" priority="159" operator="greaterThan">
      <formula>0</formula>
    </cfRule>
  </conditionalFormatting>
  <conditionalFormatting sqref="F105">
    <cfRule type="cellIs" dxfId="165" priority="153" operator="greaterThan">
      <formula>0.3</formula>
    </cfRule>
  </conditionalFormatting>
  <conditionalFormatting sqref="F104">
    <cfRule type="cellIs" dxfId="164" priority="152" operator="greaterThan">
      <formula>0.44</formula>
    </cfRule>
  </conditionalFormatting>
  <conditionalFormatting sqref="Q90:Q96">
    <cfRule type="cellIs" dxfId="163" priority="154" operator="equal">
      <formula>0</formula>
    </cfRule>
    <cfRule type="cellIs" priority="155" operator="greaterThan">
      <formula>0</formula>
    </cfRule>
    <cfRule type="colorScale" priority="156">
      <colorScale>
        <cfvo type="min"/>
        <cfvo type="max"/>
        <color rgb="FFFCFCFF"/>
        <color rgb="FF63BE7B"/>
      </colorScale>
    </cfRule>
    <cfRule type="uniqueValues" dxfId="162" priority="157"/>
  </conditionalFormatting>
  <conditionalFormatting sqref="B94:D94">
    <cfRule type="cellIs" dxfId="161" priority="151" operator="greaterThan">
      <formula>0</formula>
    </cfRule>
  </conditionalFormatting>
  <conditionalFormatting sqref="B95">
    <cfRule type="cellIs" dxfId="160" priority="150" operator="greaterThan">
      <formula>0</formula>
    </cfRule>
  </conditionalFormatting>
  <conditionalFormatting sqref="C95">
    <cfRule type="cellIs" dxfId="159" priority="149" operator="greaterThan">
      <formula>0</formula>
    </cfRule>
  </conditionalFormatting>
  <conditionalFormatting sqref="F127">
    <cfRule type="cellIs" dxfId="158" priority="144" operator="greaterThan">
      <formula>0.3</formula>
    </cfRule>
  </conditionalFormatting>
  <conditionalFormatting sqref="F126">
    <cfRule type="cellIs" dxfId="157" priority="143" operator="greaterThan">
      <formula>0.44</formula>
    </cfRule>
  </conditionalFormatting>
  <conditionalFormatting sqref="Q112:Q118">
    <cfRule type="cellIs" dxfId="156" priority="145" operator="equal">
      <formula>0</formula>
    </cfRule>
    <cfRule type="cellIs" priority="146" operator="greaterThan">
      <formula>0</formula>
    </cfRule>
    <cfRule type="colorScale" priority="147">
      <colorScale>
        <cfvo type="min"/>
        <cfvo type="max"/>
        <color rgb="FFFCFCFF"/>
        <color rgb="FF63BE7B"/>
      </colorScale>
    </cfRule>
    <cfRule type="uniqueValues" dxfId="155" priority="148"/>
  </conditionalFormatting>
  <conditionalFormatting sqref="B116:D116">
    <cfRule type="cellIs" dxfId="154" priority="142" operator="greaterThan">
      <formula>0</formula>
    </cfRule>
  </conditionalFormatting>
  <conditionalFormatting sqref="B117">
    <cfRule type="cellIs" dxfId="153" priority="141" operator="greaterThan">
      <formula>0</formula>
    </cfRule>
  </conditionalFormatting>
  <conditionalFormatting sqref="C117">
    <cfRule type="cellIs" dxfId="152" priority="140" operator="greaterThan">
      <formula>0</formula>
    </cfRule>
  </conditionalFormatting>
  <conditionalFormatting sqref="F149">
    <cfRule type="cellIs" dxfId="151" priority="135" operator="greaterThan">
      <formula>0.3</formula>
    </cfRule>
  </conditionalFormatting>
  <conditionalFormatting sqref="F148">
    <cfRule type="cellIs" dxfId="150" priority="134" operator="greaterThan">
      <formula>0.44</formula>
    </cfRule>
  </conditionalFormatting>
  <conditionalFormatting sqref="Q134:Q140">
    <cfRule type="cellIs" dxfId="149" priority="136" operator="equal">
      <formula>0</formula>
    </cfRule>
    <cfRule type="cellIs" priority="137" operator="greaterThan">
      <formula>0</formula>
    </cfRule>
    <cfRule type="colorScale" priority="138">
      <colorScale>
        <cfvo type="min"/>
        <cfvo type="max"/>
        <color rgb="FFFCFCFF"/>
        <color rgb="FF63BE7B"/>
      </colorScale>
    </cfRule>
    <cfRule type="uniqueValues" dxfId="148" priority="139"/>
  </conditionalFormatting>
  <conditionalFormatting sqref="B138:D138">
    <cfRule type="cellIs" dxfId="147" priority="133" operator="greaterThan">
      <formula>0</formula>
    </cfRule>
  </conditionalFormatting>
  <conditionalFormatting sqref="B139">
    <cfRule type="cellIs" dxfId="146" priority="132" operator="greaterThan">
      <formula>0</formula>
    </cfRule>
  </conditionalFormatting>
  <conditionalFormatting sqref="C139">
    <cfRule type="cellIs" dxfId="145" priority="131" operator="greaterThan">
      <formula>0</formula>
    </cfRule>
  </conditionalFormatting>
  <conditionalFormatting sqref="F171">
    <cfRule type="cellIs" dxfId="144" priority="126" operator="greaterThan">
      <formula>0.3</formula>
    </cfRule>
  </conditionalFormatting>
  <conditionalFormatting sqref="F170">
    <cfRule type="cellIs" dxfId="143" priority="125" operator="greaterThan">
      <formula>0.44</formula>
    </cfRule>
  </conditionalFormatting>
  <conditionalFormatting sqref="Q156:Q162">
    <cfRule type="cellIs" dxfId="142" priority="127" operator="equal">
      <formula>0</formula>
    </cfRule>
    <cfRule type="cellIs" priority="128" operator="greaterThan">
      <formula>0</formula>
    </cfRule>
    <cfRule type="colorScale" priority="129">
      <colorScale>
        <cfvo type="min"/>
        <cfvo type="max"/>
        <color rgb="FFFCFCFF"/>
        <color rgb="FF63BE7B"/>
      </colorScale>
    </cfRule>
    <cfRule type="uniqueValues" dxfId="141" priority="130"/>
  </conditionalFormatting>
  <conditionalFormatting sqref="B160:D160">
    <cfRule type="cellIs" dxfId="140" priority="124" operator="greaterThan">
      <formula>0</formula>
    </cfRule>
  </conditionalFormatting>
  <conditionalFormatting sqref="B161">
    <cfRule type="cellIs" dxfId="139" priority="123" operator="greaterThan">
      <formula>0</formula>
    </cfRule>
  </conditionalFormatting>
  <conditionalFormatting sqref="C161">
    <cfRule type="cellIs" dxfId="138" priority="122" operator="greaterThan">
      <formula>0</formula>
    </cfRule>
  </conditionalFormatting>
  <conditionalFormatting sqref="F193">
    <cfRule type="cellIs" dxfId="137" priority="117" operator="greaterThan">
      <formula>0.3</formula>
    </cfRule>
  </conditionalFormatting>
  <conditionalFormatting sqref="F192">
    <cfRule type="cellIs" dxfId="136" priority="116" operator="greaterThan">
      <formula>0.44</formula>
    </cfRule>
  </conditionalFormatting>
  <conditionalFormatting sqref="Q178:Q184">
    <cfRule type="cellIs" dxfId="135" priority="118" operator="equal">
      <formula>0</formula>
    </cfRule>
    <cfRule type="cellIs" priority="119" operator="greaterThan">
      <formula>0</formula>
    </cfRule>
    <cfRule type="colorScale" priority="120">
      <colorScale>
        <cfvo type="min"/>
        <cfvo type="max"/>
        <color rgb="FFFCFCFF"/>
        <color rgb="FF63BE7B"/>
      </colorScale>
    </cfRule>
    <cfRule type="uniqueValues" dxfId="134" priority="121"/>
  </conditionalFormatting>
  <conditionalFormatting sqref="B182:D182">
    <cfRule type="cellIs" dxfId="133" priority="115" operator="greaterThan">
      <formula>0</formula>
    </cfRule>
  </conditionalFormatting>
  <conditionalFormatting sqref="B183">
    <cfRule type="cellIs" dxfId="132" priority="114" operator="greaterThan">
      <formula>0</formula>
    </cfRule>
  </conditionalFormatting>
  <conditionalFormatting sqref="C183">
    <cfRule type="cellIs" dxfId="131" priority="113" operator="greaterThan">
      <formula>0</formula>
    </cfRule>
  </conditionalFormatting>
  <conditionalFormatting sqref="F215">
    <cfRule type="cellIs" dxfId="130" priority="108" operator="greaterThan">
      <formula>0.3</formula>
    </cfRule>
  </conditionalFormatting>
  <conditionalFormatting sqref="F214">
    <cfRule type="cellIs" dxfId="129" priority="107" operator="greaterThan">
      <formula>0.44</formula>
    </cfRule>
  </conditionalFormatting>
  <conditionalFormatting sqref="Q200:Q206">
    <cfRule type="cellIs" dxfId="128" priority="109" operator="equal">
      <formula>0</formula>
    </cfRule>
    <cfRule type="cellIs" priority="110" operator="greaterThan">
      <formula>0</formula>
    </cfRule>
    <cfRule type="colorScale" priority="111">
      <colorScale>
        <cfvo type="min"/>
        <cfvo type="max"/>
        <color rgb="FFFCFCFF"/>
        <color rgb="FF63BE7B"/>
      </colorScale>
    </cfRule>
    <cfRule type="uniqueValues" dxfId="127" priority="112"/>
  </conditionalFormatting>
  <conditionalFormatting sqref="B204:D204">
    <cfRule type="cellIs" dxfId="126" priority="106" operator="greaterThan">
      <formula>0</formula>
    </cfRule>
  </conditionalFormatting>
  <conditionalFormatting sqref="B205">
    <cfRule type="cellIs" dxfId="125" priority="105" operator="greaterThan">
      <formula>0</formula>
    </cfRule>
  </conditionalFormatting>
  <conditionalFormatting sqref="C205">
    <cfRule type="cellIs" dxfId="124" priority="104" operator="greaterThan">
      <formula>0</formula>
    </cfRule>
  </conditionalFormatting>
  <conditionalFormatting sqref="F237">
    <cfRule type="cellIs" dxfId="123" priority="99" operator="greaterThan">
      <formula>0.3</formula>
    </cfRule>
  </conditionalFormatting>
  <conditionalFormatting sqref="F236">
    <cfRule type="cellIs" dxfId="122" priority="98" operator="greaterThan">
      <formula>0.44</formula>
    </cfRule>
  </conditionalFormatting>
  <conditionalFormatting sqref="Q222:Q228">
    <cfRule type="cellIs" dxfId="121" priority="100" operator="equal">
      <formula>0</formula>
    </cfRule>
    <cfRule type="cellIs" priority="101" operator="greaterThan">
      <formula>0</formula>
    </cfRule>
    <cfRule type="colorScale" priority="102">
      <colorScale>
        <cfvo type="min"/>
        <cfvo type="max"/>
        <color rgb="FFFCFCFF"/>
        <color rgb="FF63BE7B"/>
      </colorScale>
    </cfRule>
    <cfRule type="uniqueValues" dxfId="120" priority="103"/>
  </conditionalFormatting>
  <conditionalFormatting sqref="B226:D226">
    <cfRule type="cellIs" dxfId="119" priority="97" operator="greaterThan">
      <formula>0</formula>
    </cfRule>
  </conditionalFormatting>
  <conditionalFormatting sqref="B227">
    <cfRule type="cellIs" dxfId="118" priority="96" operator="greaterThan">
      <formula>0</formula>
    </cfRule>
  </conditionalFormatting>
  <conditionalFormatting sqref="C227">
    <cfRule type="cellIs" dxfId="117" priority="95" operator="greaterThan">
      <formula>0</formula>
    </cfRule>
  </conditionalFormatting>
  <conditionalFormatting sqref="F259">
    <cfRule type="cellIs" dxfId="116" priority="90" operator="greaterThan">
      <formula>0.3</formula>
    </cfRule>
  </conditionalFormatting>
  <conditionalFormatting sqref="F258">
    <cfRule type="cellIs" dxfId="115" priority="89" operator="greaterThan">
      <formula>0.44</formula>
    </cfRule>
  </conditionalFormatting>
  <conditionalFormatting sqref="Q244:Q250">
    <cfRule type="cellIs" dxfId="114" priority="91" operator="equal">
      <formula>0</formula>
    </cfRule>
    <cfRule type="cellIs" priority="92" operator="greaterThan">
      <formula>0</formula>
    </cfRule>
    <cfRule type="colorScale" priority="93">
      <colorScale>
        <cfvo type="min"/>
        <cfvo type="max"/>
        <color rgb="FFFCFCFF"/>
        <color rgb="FF63BE7B"/>
      </colorScale>
    </cfRule>
    <cfRule type="uniqueValues" dxfId="113" priority="94"/>
  </conditionalFormatting>
  <conditionalFormatting sqref="B248:D248">
    <cfRule type="cellIs" dxfId="112" priority="88" operator="greaterThan">
      <formula>0</formula>
    </cfRule>
  </conditionalFormatting>
  <conditionalFormatting sqref="B249">
    <cfRule type="cellIs" dxfId="111" priority="87" operator="greaterThan">
      <formula>0</formula>
    </cfRule>
  </conditionalFormatting>
  <conditionalFormatting sqref="C249">
    <cfRule type="cellIs" dxfId="110" priority="86" operator="greaterThan">
      <formula>0</formula>
    </cfRule>
  </conditionalFormatting>
  <conditionalFormatting sqref="F281">
    <cfRule type="cellIs" dxfId="109" priority="81" operator="greaterThan">
      <formula>0.3</formula>
    </cfRule>
  </conditionalFormatting>
  <conditionalFormatting sqref="F280">
    <cfRule type="cellIs" dxfId="108" priority="80" operator="greaterThan">
      <formula>0.44</formula>
    </cfRule>
  </conditionalFormatting>
  <conditionalFormatting sqref="Q266:Q272">
    <cfRule type="cellIs" dxfId="107" priority="82" operator="equal">
      <formula>0</formula>
    </cfRule>
    <cfRule type="cellIs" priority="83" operator="greaterThan">
      <formula>0</formula>
    </cfRule>
    <cfRule type="colorScale" priority="84">
      <colorScale>
        <cfvo type="min"/>
        <cfvo type="max"/>
        <color rgb="FFFCFCFF"/>
        <color rgb="FF63BE7B"/>
      </colorScale>
    </cfRule>
    <cfRule type="uniqueValues" dxfId="106" priority="85"/>
  </conditionalFormatting>
  <conditionalFormatting sqref="B270:D270">
    <cfRule type="cellIs" dxfId="105" priority="79" operator="greaterThan">
      <formula>0</formula>
    </cfRule>
  </conditionalFormatting>
  <conditionalFormatting sqref="B271">
    <cfRule type="cellIs" dxfId="104" priority="78" operator="greaterThan">
      <formula>0</formula>
    </cfRule>
  </conditionalFormatting>
  <conditionalFormatting sqref="C271">
    <cfRule type="cellIs" dxfId="103" priority="77" operator="greaterThan">
      <formula>0</formula>
    </cfRule>
  </conditionalFormatting>
  <conditionalFormatting sqref="F303">
    <cfRule type="cellIs" dxfId="102" priority="72" operator="greaterThan">
      <formula>0.3</formula>
    </cfRule>
  </conditionalFormatting>
  <conditionalFormatting sqref="F302">
    <cfRule type="cellIs" dxfId="101" priority="71" operator="greaterThan">
      <formula>0.44</formula>
    </cfRule>
  </conditionalFormatting>
  <conditionalFormatting sqref="Q288:Q294">
    <cfRule type="cellIs" dxfId="100" priority="73" operator="equal">
      <formula>0</formula>
    </cfRule>
    <cfRule type="cellIs" priority="74" operator="greaterThan">
      <formula>0</formula>
    </cfRule>
    <cfRule type="colorScale" priority="75">
      <colorScale>
        <cfvo type="min"/>
        <cfvo type="max"/>
        <color rgb="FFFCFCFF"/>
        <color rgb="FF63BE7B"/>
      </colorScale>
    </cfRule>
    <cfRule type="uniqueValues" dxfId="99" priority="76"/>
  </conditionalFormatting>
  <conditionalFormatting sqref="B292:D292">
    <cfRule type="cellIs" dxfId="98" priority="70" operator="greaterThan">
      <formula>0</formula>
    </cfRule>
  </conditionalFormatting>
  <conditionalFormatting sqref="B293">
    <cfRule type="cellIs" dxfId="97" priority="69" operator="greaterThan">
      <formula>0</formula>
    </cfRule>
  </conditionalFormatting>
  <conditionalFormatting sqref="C293">
    <cfRule type="cellIs" dxfId="96" priority="68" operator="greaterThan">
      <formula>0</formula>
    </cfRule>
  </conditionalFormatting>
  <conditionalFormatting sqref="F325">
    <cfRule type="cellIs" dxfId="95" priority="63" operator="greaterThan">
      <formula>0.3</formula>
    </cfRule>
  </conditionalFormatting>
  <conditionalFormatting sqref="F324">
    <cfRule type="cellIs" dxfId="94" priority="62" operator="greaterThan">
      <formula>0.44</formula>
    </cfRule>
  </conditionalFormatting>
  <conditionalFormatting sqref="Q310:Q316">
    <cfRule type="cellIs" dxfId="93" priority="64" operator="equal">
      <formula>0</formula>
    </cfRule>
    <cfRule type="cellIs" priority="65" operator="greaterThan">
      <formula>0</formula>
    </cfRule>
    <cfRule type="colorScale" priority="66">
      <colorScale>
        <cfvo type="min"/>
        <cfvo type="max"/>
        <color rgb="FFFCFCFF"/>
        <color rgb="FF63BE7B"/>
      </colorScale>
    </cfRule>
    <cfRule type="uniqueValues" dxfId="92" priority="67"/>
  </conditionalFormatting>
  <conditionalFormatting sqref="B314:D314">
    <cfRule type="cellIs" dxfId="91" priority="61" operator="greaterThan">
      <formula>0</formula>
    </cfRule>
  </conditionalFormatting>
  <conditionalFormatting sqref="B315">
    <cfRule type="cellIs" dxfId="90" priority="60" operator="greaterThan">
      <formula>0</formula>
    </cfRule>
  </conditionalFormatting>
  <conditionalFormatting sqref="C315">
    <cfRule type="cellIs" dxfId="89" priority="59" operator="greaterThan">
      <formula>0</formula>
    </cfRule>
  </conditionalFormatting>
  <conditionalFormatting sqref="F347">
    <cfRule type="cellIs" dxfId="88" priority="54" operator="greaterThan">
      <formula>0.3</formula>
    </cfRule>
  </conditionalFormatting>
  <conditionalFormatting sqref="F346">
    <cfRule type="cellIs" dxfId="87" priority="53" operator="greaterThan">
      <formula>0.44</formula>
    </cfRule>
  </conditionalFormatting>
  <conditionalFormatting sqref="Q332:Q338">
    <cfRule type="cellIs" dxfId="86" priority="55" operator="equal">
      <formula>0</formula>
    </cfRule>
    <cfRule type="cellIs" priority="56" operator="greaterThan">
      <formula>0</formula>
    </cfRule>
    <cfRule type="colorScale" priority="57">
      <colorScale>
        <cfvo type="min"/>
        <cfvo type="max"/>
        <color rgb="FFFCFCFF"/>
        <color rgb="FF63BE7B"/>
      </colorScale>
    </cfRule>
    <cfRule type="uniqueValues" dxfId="85" priority="58"/>
  </conditionalFormatting>
  <conditionalFormatting sqref="B336:D336">
    <cfRule type="cellIs" dxfId="84" priority="52" operator="greaterThan">
      <formula>0</formula>
    </cfRule>
  </conditionalFormatting>
  <conditionalFormatting sqref="B337">
    <cfRule type="cellIs" dxfId="83" priority="51" operator="greaterThan">
      <formula>0</formula>
    </cfRule>
  </conditionalFormatting>
  <conditionalFormatting sqref="C337">
    <cfRule type="cellIs" dxfId="82" priority="50" operator="greaterThan">
      <formula>0</formula>
    </cfRule>
  </conditionalFormatting>
  <conditionalFormatting sqref="F369">
    <cfRule type="cellIs" dxfId="81" priority="45" operator="greaterThan">
      <formula>0.3</formula>
    </cfRule>
  </conditionalFormatting>
  <conditionalFormatting sqref="F368">
    <cfRule type="cellIs" dxfId="80" priority="44" operator="greaterThan">
      <formula>0.44</formula>
    </cfRule>
  </conditionalFormatting>
  <conditionalFormatting sqref="Q354:Q360">
    <cfRule type="cellIs" dxfId="79" priority="46" operator="equal">
      <formula>0</formula>
    </cfRule>
    <cfRule type="cellIs" priority="47" operator="greaterThan">
      <formula>0</formula>
    </cfRule>
    <cfRule type="colorScale" priority="48">
      <colorScale>
        <cfvo type="min"/>
        <cfvo type="max"/>
        <color rgb="FFFCFCFF"/>
        <color rgb="FF63BE7B"/>
      </colorScale>
    </cfRule>
    <cfRule type="uniqueValues" dxfId="78" priority="49"/>
  </conditionalFormatting>
  <conditionalFormatting sqref="B358:D358">
    <cfRule type="cellIs" dxfId="77" priority="43" operator="greaterThan">
      <formula>0</formula>
    </cfRule>
  </conditionalFormatting>
  <conditionalFormatting sqref="B359">
    <cfRule type="cellIs" dxfId="76" priority="42" operator="greaterThan">
      <formula>0</formula>
    </cfRule>
  </conditionalFormatting>
  <conditionalFormatting sqref="C359">
    <cfRule type="cellIs" dxfId="75" priority="41" operator="greaterThan">
      <formula>0</formula>
    </cfRule>
  </conditionalFormatting>
  <conditionalFormatting sqref="F391">
    <cfRule type="cellIs" dxfId="74" priority="36" operator="greaterThan">
      <formula>0.3</formula>
    </cfRule>
  </conditionalFormatting>
  <conditionalFormatting sqref="F390">
    <cfRule type="cellIs" dxfId="73" priority="35" operator="greaterThan">
      <formula>0.44</formula>
    </cfRule>
  </conditionalFormatting>
  <conditionalFormatting sqref="Q376:Q382">
    <cfRule type="cellIs" dxfId="72" priority="37" operator="equal">
      <formula>0</formula>
    </cfRule>
    <cfRule type="cellIs" priority="38" operator="greaterThan">
      <formula>0</formula>
    </cfRule>
    <cfRule type="colorScale" priority="39">
      <colorScale>
        <cfvo type="min"/>
        <cfvo type="max"/>
        <color rgb="FFFCFCFF"/>
        <color rgb="FF63BE7B"/>
      </colorScale>
    </cfRule>
    <cfRule type="uniqueValues" dxfId="71" priority="40"/>
  </conditionalFormatting>
  <conditionalFormatting sqref="B380:D380">
    <cfRule type="cellIs" dxfId="70" priority="34" operator="greaterThan">
      <formula>0</formula>
    </cfRule>
  </conditionalFormatting>
  <conditionalFormatting sqref="B381">
    <cfRule type="cellIs" dxfId="69" priority="33" operator="greaterThan">
      <formula>0</formula>
    </cfRule>
  </conditionalFormatting>
  <conditionalFormatting sqref="C381">
    <cfRule type="cellIs" dxfId="68" priority="32" operator="greaterThan">
      <formula>0</formula>
    </cfRule>
  </conditionalFormatting>
  <conditionalFormatting sqref="F413">
    <cfRule type="cellIs" dxfId="67" priority="27" operator="greaterThan">
      <formula>0.3</formula>
    </cfRule>
  </conditionalFormatting>
  <conditionalFormatting sqref="F412">
    <cfRule type="cellIs" dxfId="66" priority="26" operator="greaterThan">
      <formula>0.44</formula>
    </cfRule>
  </conditionalFormatting>
  <conditionalFormatting sqref="Q398:Q404">
    <cfRule type="cellIs" dxfId="65" priority="28" operator="equal">
      <formula>0</formula>
    </cfRule>
    <cfRule type="cellIs" priority="29" operator="greaterThan">
      <formula>0</formula>
    </cfRule>
    <cfRule type="colorScale" priority="30">
      <colorScale>
        <cfvo type="min"/>
        <cfvo type="max"/>
        <color rgb="FFFCFCFF"/>
        <color rgb="FF63BE7B"/>
      </colorScale>
    </cfRule>
    <cfRule type="uniqueValues" dxfId="64" priority="31"/>
  </conditionalFormatting>
  <conditionalFormatting sqref="B402:D402">
    <cfRule type="cellIs" dxfId="63" priority="25" operator="greaterThan">
      <formula>0</formula>
    </cfRule>
  </conditionalFormatting>
  <conditionalFormatting sqref="B403">
    <cfRule type="cellIs" dxfId="62" priority="24" operator="greaterThan">
      <formula>0</formula>
    </cfRule>
  </conditionalFormatting>
  <conditionalFormatting sqref="C403">
    <cfRule type="cellIs" dxfId="61" priority="23" operator="greaterThan">
      <formula>0</formula>
    </cfRule>
  </conditionalFormatting>
  <conditionalFormatting sqref="F435">
    <cfRule type="cellIs" dxfId="60" priority="18" operator="greaterThan">
      <formula>0.3</formula>
    </cfRule>
  </conditionalFormatting>
  <conditionalFormatting sqref="F434">
    <cfRule type="cellIs" dxfId="59" priority="17" operator="greaterThan">
      <formula>0.44</formula>
    </cfRule>
  </conditionalFormatting>
  <conditionalFormatting sqref="Q420:Q426">
    <cfRule type="cellIs" dxfId="58" priority="19" operator="equal">
      <formula>0</formula>
    </cfRule>
    <cfRule type="cellIs" priority="20" operator="greaterThan">
      <formula>0</formula>
    </cfRule>
    <cfRule type="colorScale" priority="21">
      <colorScale>
        <cfvo type="min"/>
        <cfvo type="max"/>
        <color rgb="FFFCFCFF"/>
        <color rgb="FF63BE7B"/>
      </colorScale>
    </cfRule>
    <cfRule type="uniqueValues" dxfId="57" priority="22"/>
  </conditionalFormatting>
  <conditionalFormatting sqref="B424:D424">
    <cfRule type="cellIs" dxfId="56" priority="16" operator="greaterThan">
      <formula>0</formula>
    </cfRule>
  </conditionalFormatting>
  <conditionalFormatting sqref="B425">
    <cfRule type="cellIs" dxfId="55" priority="15" operator="greaterThan">
      <formula>0</formula>
    </cfRule>
  </conditionalFormatting>
  <conditionalFormatting sqref="C425">
    <cfRule type="cellIs" dxfId="54" priority="14" operator="greaterThan">
      <formula>0</formula>
    </cfRule>
  </conditionalFormatting>
  <conditionalFormatting sqref="F457">
    <cfRule type="cellIs" dxfId="53" priority="9" operator="greaterThan">
      <formula>0.3</formula>
    </cfRule>
  </conditionalFormatting>
  <conditionalFormatting sqref="F456">
    <cfRule type="cellIs" dxfId="52" priority="8" operator="greaterThan">
      <formula>0.44</formula>
    </cfRule>
  </conditionalFormatting>
  <conditionalFormatting sqref="Q442:Q448">
    <cfRule type="cellIs" dxfId="51" priority="10" operator="equal">
      <formula>0</formula>
    </cfRule>
    <cfRule type="cellIs" priority="11" operator="greaterThan">
      <formula>0</formula>
    </cfRule>
    <cfRule type="colorScale" priority="12">
      <colorScale>
        <cfvo type="min"/>
        <cfvo type="max"/>
        <color rgb="FFFCFCFF"/>
        <color rgb="FF63BE7B"/>
      </colorScale>
    </cfRule>
    <cfRule type="uniqueValues" dxfId="50" priority="13"/>
  </conditionalFormatting>
  <conditionalFormatting sqref="B446:D446">
    <cfRule type="cellIs" dxfId="49" priority="7" operator="greaterThan">
      <formula>0</formula>
    </cfRule>
  </conditionalFormatting>
  <conditionalFormatting sqref="B447">
    <cfRule type="cellIs" dxfId="48" priority="6" operator="greaterThan">
      <formula>0</formula>
    </cfRule>
  </conditionalFormatting>
  <conditionalFormatting sqref="C447">
    <cfRule type="cellIs" dxfId="47" priority="5" operator="greaterThan">
      <formula>0</formula>
    </cfRule>
  </conditionalFormatting>
  <conditionalFormatting sqref="C72">
    <cfRule type="cellIs" dxfId="46" priority="2" operator="greaterThan">
      <formula>0</formula>
    </cfRule>
  </conditionalFormatting>
  <conditionalFormatting sqref="C73">
    <cfRule type="cellIs" dxfId="45" priority="1" operator="greaterThan">
      <formula>0</formula>
    </cfRule>
  </conditionalFormatting>
  <dataValidations count="12">
    <dataValidation allowBlank="1" showInputMessage="1" showErrorMessage="1" error="Virksomhedsstørrelse skal vælges fra rullemenu. " sqref="F42 F64 F86 F108 F130 F152 F174 F196 F218 F240 F262 F284 F306 F328 F350 F372 F394 F416 F438" xr:uid="{FD3F4CAB-B406-4C02-8E7A-F1F5691A9B81}"/>
    <dataValidation operator="greaterThanOrEqual" allowBlank="1" showInputMessage="1" showErrorMessage="1" errorTitle="Omkostninger" error="Dette felt må ikke være tomt" sqref="B32:C32 B55:C55 B451:C451 B99:C99 B121:C121 B143:C143 B165:C165 B187:C187 B209:C209 B231:C231 B253:C253 B275:C275 B297:C297 B319:C319 B341:C341 B363:C363 B385:C385 B407:C407 B429:C429 B77:C77" xr:uid="{9AFCAFE3-4952-4625-81E4-2C8BED946473}"/>
    <dataValidation type="list" allowBlank="1" showInputMessage="1" showErrorMessage="1" errorTitle="Aktivitet skal vælges fra menu" error="Aktivitet skal vælges fra rullemenu. Udfører en deltager mere end en aktvitetstype, skal der laves et budget for hver aktivitetstype." sqref="B20 B43 B65 B87 B109 B131 B153 B175 B197 B219 B241 B263 B285 B307 B329 B351 B373 B395 B417 B439" xr:uid="{142119E0-499B-4909-A5A7-CACB3F2AFA3E}">
      <formula1>AH26:AH34</formula1>
    </dataValidation>
    <dataValidation type="list" allowBlank="1" showInputMessage="1" showErrorMessage="1" errorTitle="Aktivitet skal vælges fra menu" error="Aktivitet skal vælges fra rullemenu. Udfører en deltager mere end en aktvitetstype, skal der laves et budget for hver aktivitetstype." sqref="B19 B42 B64 B86 B108 B130 B152 B174 B196 B218 B240 B262 B284 B306 B328 B350 B372 B394 B416 B438" xr:uid="{AB7CA357-6FB7-45CC-AAA1-2AD94546E8C9}">
      <formula1>AI26:AI33</formula1>
    </dataValidation>
    <dataValidation type="list" allowBlank="1" showInputMessage="1" showErrorMessage="1" error="Virksomhedsstørrelse skal vælges fra rullemenu. " sqref="F19" xr:uid="{1E7B8C9A-E256-4D88-A07F-6334815E6E52}">
      <formula1>AB26:AB28</formula1>
    </dataValidation>
    <dataValidation type="list" allowBlank="1" showInputMessage="1" showErrorMessage="1" error="Virksomhedsstørrelse skal vælges fra rullemenu. " sqref="F18 F41 F63 F85 F107 F129 F151 F173 F195 F217 F239 F261 F283 F305 F327 F349 F371 F393 F415 F437" xr:uid="{5509DB91-A8AD-4EAE-801D-DA3693DFA68A}">
      <formula1>AA26:AA30</formula1>
    </dataValidation>
    <dataValidation type="whole" operator="greaterThan" allowBlank="1" showInputMessage="1" showErrorMessage="1" sqref="E447:E448 E28:E29 E51:E52 E95:E96 E117:E118 E139:E140 E161:E162 E183:E184 E205:E206 E227:E228 E249:E250 E271:E272 E293:E294 E315:E316 E337:E338 E359:E360 E381:E382 E403:E404 E425:E426 E73:E74" xr:uid="{2D26117A-AEF6-4E7C-8E1A-5E13016665B9}">
      <formula1>J22</formula1>
    </dataValidation>
    <dataValidation type="whole" operator="greaterThan" allowBlank="1" showInputMessage="1" showErrorMessage="1" sqref="E445:E446 E26:E27 E49:E50 E93:E94 E115:E116 E137:E138 E159:E160 E181:E182 E203:E204 E225:E226 E247:E248 E269:E270 E291:E292 E313:E314 E335:E336 E357:E358 E379:E380 E401:E402 E423:E424 E71:E72" xr:uid="{E29E26E4-EAFD-4332-BE21-A3A78C7D03D7}">
      <formula1>K20</formula1>
    </dataValidation>
    <dataValidation type="whole" operator="greaterThan" allowBlank="1" showInputMessage="1" showErrorMessage="1" sqref="E444 E25 E48 E92 E114 E136 E158 E180 E202 E224 E246 E268 E290 E312 E334 E356 E378 E400 E422 E70" xr:uid="{5C3281C4-82E1-4E7F-936C-699A35A39A78}">
      <formula1>K18</formula1>
    </dataValidation>
    <dataValidation type="whole" operator="greaterThan" allowBlank="1" showInputMessage="1" showErrorMessage="1" sqref="E443 E24 E47 E91 E113 E135 E157 E179 E201 E223 E245 E267 E289 E311 E333 E355 E377 E399 E421 E69" xr:uid="{518AAC69-DF34-4FFA-9BD1-134D44477D8D}">
      <formula1>J16</formula1>
    </dataValidation>
    <dataValidation type="decimal" errorStyle="warning" operator="lessThanOrEqual" allowBlank="1" showInputMessage="1" showErrorMessage="1" errorTitle="Neskrivelse af GUDP støttesats" error="Anden offentlig støtte medfører nedskrivelse af GUDP støttesats" sqref="I18 I41 I63 I85 I107 I129 I151 I173 I195 I217 I239 I261 I283 I305 I327 I349 I371 I393 I415 I437" xr:uid="{8AD85435-581D-4F83-A201-5AD0557915A8}">
      <formula1>G18</formula1>
    </dataValidation>
    <dataValidation operator="notEqual" allowBlank="1" showInputMessage="1" showErrorMessage="1" errorTitle="kk" error="jj" promptTitle="hh" prompt="hhh" sqref="T441 AI451:AI452 AI32:AI33 S45:S46 T45 AI55:AI56 S67:S68 T67 AI77:AI78 S89:S90 T89 AI99:AI100 S111:S112 T111 AI121:AI122 S133:S134 T133 AI143:AI144 S155:S156 T155 AI165:AI166 S177:S178 T177 AI187:AI188 S199:S200 T199 AI209:AI210 S221:S222 T221 AI231:AI232 S243:S244 T243 AI253:AI254 S265:S266 T265 AI275:AI276 S287:S288 T287 AI297:AI298 S309:S310 T309 AI319:AI320 S331:S332 T331 AI341:AI342 S353:S354 T353 AI363:AI364 S375:S376 T375 AI385:AI386 S397:S398 T397 AI407:AI408 S419:S420 T419 AI429:AI430 S441:S442 S22" xr:uid="{C6C744AE-6FD3-4EB9-99FD-A59E44A9F193}"/>
  </dataValidations>
  <pageMargins left="0.6692913385826772" right="0.51181102362204722" top="0.35433070866141736" bottom="0.27559055118110237" header="0.31496062992125984" footer="0.31496062992125984"/>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50" r:id="rId4" name="Label 46">
              <controlPr locked="0" defaultSize="0" autoFill="0" autoLine="0" autoPict="0">
                <anchor moveWithCells="1" sizeWithCells="1">
                  <from>
                    <xdr:col>6</xdr:col>
                    <xdr:colOff>1257300</xdr:colOff>
                    <xdr:row>22</xdr:row>
                    <xdr:rowOff>0</xdr:rowOff>
                  </from>
                  <to>
                    <xdr:col>14</xdr:col>
                    <xdr:colOff>390525</xdr:colOff>
                    <xdr:row>37</xdr:row>
                    <xdr:rowOff>66675</xdr:rowOff>
                  </to>
                </anchor>
              </controlPr>
            </control>
          </mc:Choice>
        </mc:AlternateContent>
        <mc:AlternateContent xmlns:mc="http://schemas.openxmlformats.org/markup-compatibility/2006">
          <mc:Choice Requires="x14">
            <control shapeId="21551" r:id="rId5" name="Label 47">
              <controlPr locked="0" defaultSize="0" autoFill="0" autoLine="0" autoPict="0">
                <anchor moveWithCells="1" sizeWithCells="1">
                  <from>
                    <xdr:col>6</xdr:col>
                    <xdr:colOff>1257300</xdr:colOff>
                    <xdr:row>45</xdr:row>
                    <xdr:rowOff>0</xdr:rowOff>
                  </from>
                  <to>
                    <xdr:col>14</xdr:col>
                    <xdr:colOff>390525</xdr:colOff>
                    <xdr:row>60</xdr:row>
                    <xdr:rowOff>66675</xdr:rowOff>
                  </to>
                </anchor>
              </controlPr>
            </control>
          </mc:Choice>
        </mc:AlternateContent>
        <mc:AlternateContent xmlns:mc="http://schemas.openxmlformats.org/markup-compatibility/2006">
          <mc:Choice Requires="x14">
            <control shapeId="21552" r:id="rId6" name="Label 48">
              <controlPr locked="0" defaultSize="0" autoFill="0" autoLine="0" autoPict="0">
                <anchor moveWithCells="1" sizeWithCells="1">
                  <from>
                    <xdr:col>6</xdr:col>
                    <xdr:colOff>1257300</xdr:colOff>
                    <xdr:row>67</xdr:row>
                    <xdr:rowOff>0</xdr:rowOff>
                  </from>
                  <to>
                    <xdr:col>14</xdr:col>
                    <xdr:colOff>390525</xdr:colOff>
                    <xdr:row>82</xdr:row>
                    <xdr:rowOff>66675</xdr:rowOff>
                  </to>
                </anchor>
              </controlPr>
            </control>
          </mc:Choice>
        </mc:AlternateContent>
        <mc:AlternateContent xmlns:mc="http://schemas.openxmlformats.org/markup-compatibility/2006">
          <mc:Choice Requires="x14">
            <control shapeId="21553" r:id="rId7" name="Label 49">
              <controlPr locked="0" defaultSize="0" autoFill="0" autoLine="0" autoPict="0">
                <anchor moveWithCells="1" sizeWithCells="1">
                  <from>
                    <xdr:col>6</xdr:col>
                    <xdr:colOff>1257300</xdr:colOff>
                    <xdr:row>89</xdr:row>
                    <xdr:rowOff>0</xdr:rowOff>
                  </from>
                  <to>
                    <xdr:col>14</xdr:col>
                    <xdr:colOff>390525</xdr:colOff>
                    <xdr:row>104</xdr:row>
                    <xdr:rowOff>66675</xdr:rowOff>
                  </to>
                </anchor>
              </controlPr>
            </control>
          </mc:Choice>
        </mc:AlternateContent>
        <mc:AlternateContent xmlns:mc="http://schemas.openxmlformats.org/markup-compatibility/2006">
          <mc:Choice Requires="x14">
            <control shapeId="21554" r:id="rId8" name="Label 50">
              <controlPr locked="0" defaultSize="0" autoFill="0" autoLine="0" autoPict="0">
                <anchor moveWithCells="1" sizeWithCells="1">
                  <from>
                    <xdr:col>6</xdr:col>
                    <xdr:colOff>1257300</xdr:colOff>
                    <xdr:row>111</xdr:row>
                    <xdr:rowOff>0</xdr:rowOff>
                  </from>
                  <to>
                    <xdr:col>14</xdr:col>
                    <xdr:colOff>390525</xdr:colOff>
                    <xdr:row>126</xdr:row>
                    <xdr:rowOff>66675</xdr:rowOff>
                  </to>
                </anchor>
              </controlPr>
            </control>
          </mc:Choice>
        </mc:AlternateContent>
        <mc:AlternateContent xmlns:mc="http://schemas.openxmlformats.org/markup-compatibility/2006">
          <mc:Choice Requires="x14">
            <control shapeId="21555" r:id="rId9" name="Label 51">
              <controlPr locked="0" defaultSize="0" autoFill="0" autoLine="0" autoPict="0">
                <anchor moveWithCells="1" sizeWithCells="1">
                  <from>
                    <xdr:col>6</xdr:col>
                    <xdr:colOff>1257300</xdr:colOff>
                    <xdr:row>133</xdr:row>
                    <xdr:rowOff>0</xdr:rowOff>
                  </from>
                  <to>
                    <xdr:col>14</xdr:col>
                    <xdr:colOff>390525</xdr:colOff>
                    <xdr:row>148</xdr:row>
                    <xdr:rowOff>66675</xdr:rowOff>
                  </to>
                </anchor>
              </controlPr>
            </control>
          </mc:Choice>
        </mc:AlternateContent>
        <mc:AlternateContent xmlns:mc="http://schemas.openxmlformats.org/markup-compatibility/2006">
          <mc:Choice Requires="x14">
            <control shapeId="21556" r:id="rId10" name="Label 52">
              <controlPr locked="0" defaultSize="0" autoFill="0" autoLine="0" autoPict="0">
                <anchor moveWithCells="1" sizeWithCells="1">
                  <from>
                    <xdr:col>6</xdr:col>
                    <xdr:colOff>1257300</xdr:colOff>
                    <xdr:row>155</xdr:row>
                    <xdr:rowOff>0</xdr:rowOff>
                  </from>
                  <to>
                    <xdr:col>14</xdr:col>
                    <xdr:colOff>390525</xdr:colOff>
                    <xdr:row>170</xdr:row>
                    <xdr:rowOff>66675</xdr:rowOff>
                  </to>
                </anchor>
              </controlPr>
            </control>
          </mc:Choice>
        </mc:AlternateContent>
        <mc:AlternateContent xmlns:mc="http://schemas.openxmlformats.org/markup-compatibility/2006">
          <mc:Choice Requires="x14">
            <control shapeId="21557" r:id="rId11" name="Label 53">
              <controlPr locked="0" defaultSize="0" autoFill="0" autoLine="0" autoPict="0">
                <anchor moveWithCells="1" sizeWithCells="1">
                  <from>
                    <xdr:col>6</xdr:col>
                    <xdr:colOff>1257300</xdr:colOff>
                    <xdr:row>177</xdr:row>
                    <xdr:rowOff>0</xdr:rowOff>
                  </from>
                  <to>
                    <xdr:col>14</xdr:col>
                    <xdr:colOff>390525</xdr:colOff>
                    <xdr:row>192</xdr:row>
                    <xdr:rowOff>66675</xdr:rowOff>
                  </to>
                </anchor>
              </controlPr>
            </control>
          </mc:Choice>
        </mc:AlternateContent>
        <mc:AlternateContent xmlns:mc="http://schemas.openxmlformats.org/markup-compatibility/2006">
          <mc:Choice Requires="x14">
            <control shapeId="21558" r:id="rId12" name="Label 54">
              <controlPr locked="0" defaultSize="0" autoFill="0" autoLine="0" autoPict="0">
                <anchor moveWithCells="1" sizeWithCells="1">
                  <from>
                    <xdr:col>6</xdr:col>
                    <xdr:colOff>1257300</xdr:colOff>
                    <xdr:row>199</xdr:row>
                    <xdr:rowOff>0</xdr:rowOff>
                  </from>
                  <to>
                    <xdr:col>14</xdr:col>
                    <xdr:colOff>390525</xdr:colOff>
                    <xdr:row>214</xdr:row>
                    <xdr:rowOff>66675</xdr:rowOff>
                  </to>
                </anchor>
              </controlPr>
            </control>
          </mc:Choice>
        </mc:AlternateContent>
        <mc:AlternateContent xmlns:mc="http://schemas.openxmlformats.org/markup-compatibility/2006">
          <mc:Choice Requires="x14">
            <control shapeId="21559" r:id="rId13" name="Label 55">
              <controlPr locked="0" defaultSize="0" autoFill="0" autoLine="0" autoPict="0">
                <anchor moveWithCells="1" sizeWithCells="1">
                  <from>
                    <xdr:col>6</xdr:col>
                    <xdr:colOff>1257300</xdr:colOff>
                    <xdr:row>221</xdr:row>
                    <xdr:rowOff>0</xdr:rowOff>
                  </from>
                  <to>
                    <xdr:col>14</xdr:col>
                    <xdr:colOff>390525</xdr:colOff>
                    <xdr:row>236</xdr:row>
                    <xdr:rowOff>66675</xdr:rowOff>
                  </to>
                </anchor>
              </controlPr>
            </control>
          </mc:Choice>
        </mc:AlternateContent>
        <mc:AlternateContent xmlns:mc="http://schemas.openxmlformats.org/markup-compatibility/2006">
          <mc:Choice Requires="x14">
            <control shapeId="21560" r:id="rId14" name="Label 56">
              <controlPr locked="0" defaultSize="0" autoFill="0" autoLine="0" autoPict="0">
                <anchor moveWithCells="1" sizeWithCells="1">
                  <from>
                    <xdr:col>6</xdr:col>
                    <xdr:colOff>1257300</xdr:colOff>
                    <xdr:row>243</xdr:row>
                    <xdr:rowOff>0</xdr:rowOff>
                  </from>
                  <to>
                    <xdr:col>14</xdr:col>
                    <xdr:colOff>390525</xdr:colOff>
                    <xdr:row>258</xdr:row>
                    <xdr:rowOff>66675</xdr:rowOff>
                  </to>
                </anchor>
              </controlPr>
            </control>
          </mc:Choice>
        </mc:AlternateContent>
        <mc:AlternateContent xmlns:mc="http://schemas.openxmlformats.org/markup-compatibility/2006">
          <mc:Choice Requires="x14">
            <control shapeId="21561" r:id="rId15" name="Label 57">
              <controlPr locked="0" defaultSize="0" autoFill="0" autoLine="0" autoPict="0">
                <anchor moveWithCells="1" sizeWithCells="1">
                  <from>
                    <xdr:col>6</xdr:col>
                    <xdr:colOff>1257300</xdr:colOff>
                    <xdr:row>265</xdr:row>
                    <xdr:rowOff>0</xdr:rowOff>
                  </from>
                  <to>
                    <xdr:col>14</xdr:col>
                    <xdr:colOff>390525</xdr:colOff>
                    <xdr:row>280</xdr:row>
                    <xdr:rowOff>66675</xdr:rowOff>
                  </to>
                </anchor>
              </controlPr>
            </control>
          </mc:Choice>
        </mc:AlternateContent>
        <mc:AlternateContent xmlns:mc="http://schemas.openxmlformats.org/markup-compatibility/2006">
          <mc:Choice Requires="x14">
            <control shapeId="21562" r:id="rId16" name="Label 58">
              <controlPr locked="0" defaultSize="0" autoFill="0" autoLine="0" autoPict="0">
                <anchor moveWithCells="1" sizeWithCells="1">
                  <from>
                    <xdr:col>6</xdr:col>
                    <xdr:colOff>1257300</xdr:colOff>
                    <xdr:row>287</xdr:row>
                    <xdr:rowOff>0</xdr:rowOff>
                  </from>
                  <to>
                    <xdr:col>14</xdr:col>
                    <xdr:colOff>390525</xdr:colOff>
                    <xdr:row>302</xdr:row>
                    <xdr:rowOff>66675</xdr:rowOff>
                  </to>
                </anchor>
              </controlPr>
            </control>
          </mc:Choice>
        </mc:AlternateContent>
        <mc:AlternateContent xmlns:mc="http://schemas.openxmlformats.org/markup-compatibility/2006">
          <mc:Choice Requires="x14">
            <control shapeId="21563" r:id="rId17" name="Label 59">
              <controlPr locked="0" defaultSize="0" autoFill="0" autoLine="0" autoPict="0">
                <anchor moveWithCells="1" sizeWithCells="1">
                  <from>
                    <xdr:col>6</xdr:col>
                    <xdr:colOff>1257300</xdr:colOff>
                    <xdr:row>309</xdr:row>
                    <xdr:rowOff>0</xdr:rowOff>
                  </from>
                  <to>
                    <xdr:col>14</xdr:col>
                    <xdr:colOff>390525</xdr:colOff>
                    <xdr:row>324</xdr:row>
                    <xdr:rowOff>66675</xdr:rowOff>
                  </to>
                </anchor>
              </controlPr>
            </control>
          </mc:Choice>
        </mc:AlternateContent>
        <mc:AlternateContent xmlns:mc="http://schemas.openxmlformats.org/markup-compatibility/2006">
          <mc:Choice Requires="x14">
            <control shapeId="21564" r:id="rId18" name="Label 60">
              <controlPr locked="0" defaultSize="0" autoFill="0" autoLine="0" autoPict="0">
                <anchor moveWithCells="1" sizeWithCells="1">
                  <from>
                    <xdr:col>6</xdr:col>
                    <xdr:colOff>1257300</xdr:colOff>
                    <xdr:row>331</xdr:row>
                    <xdr:rowOff>0</xdr:rowOff>
                  </from>
                  <to>
                    <xdr:col>14</xdr:col>
                    <xdr:colOff>390525</xdr:colOff>
                    <xdr:row>346</xdr:row>
                    <xdr:rowOff>66675</xdr:rowOff>
                  </to>
                </anchor>
              </controlPr>
            </control>
          </mc:Choice>
        </mc:AlternateContent>
        <mc:AlternateContent xmlns:mc="http://schemas.openxmlformats.org/markup-compatibility/2006">
          <mc:Choice Requires="x14">
            <control shapeId="21565" r:id="rId19" name="Label 61">
              <controlPr locked="0" defaultSize="0" autoFill="0" autoLine="0" autoPict="0">
                <anchor moveWithCells="1" sizeWithCells="1">
                  <from>
                    <xdr:col>6</xdr:col>
                    <xdr:colOff>1257300</xdr:colOff>
                    <xdr:row>353</xdr:row>
                    <xdr:rowOff>0</xdr:rowOff>
                  </from>
                  <to>
                    <xdr:col>14</xdr:col>
                    <xdr:colOff>390525</xdr:colOff>
                    <xdr:row>368</xdr:row>
                    <xdr:rowOff>66675</xdr:rowOff>
                  </to>
                </anchor>
              </controlPr>
            </control>
          </mc:Choice>
        </mc:AlternateContent>
        <mc:AlternateContent xmlns:mc="http://schemas.openxmlformats.org/markup-compatibility/2006">
          <mc:Choice Requires="x14">
            <control shapeId="21566" r:id="rId20" name="Label 62">
              <controlPr locked="0" defaultSize="0" autoFill="0" autoLine="0" autoPict="0">
                <anchor moveWithCells="1" sizeWithCells="1">
                  <from>
                    <xdr:col>6</xdr:col>
                    <xdr:colOff>1257300</xdr:colOff>
                    <xdr:row>375</xdr:row>
                    <xdr:rowOff>0</xdr:rowOff>
                  </from>
                  <to>
                    <xdr:col>14</xdr:col>
                    <xdr:colOff>390525</xdr:colOff>
                    <xdr:row>390</xdr:row>
                    <xdr:rowOff>66675</xdr:rowOff>
                  </to>
                </anchor>
              </controlPr>
            </control>
          </mc:Choice>
        </mc:AlternateContent>
        <mc:AlternateContent xmlns:mc="http://schemas.openxmlformats.org/markup-compatibility/2006">
          <mc:Choice Requires="x14">
            <control shapeId="21567" r:id="rId21" name="Label 63">
              <controlPr locked="0" defaultSize="0" autoFill="0" autoLine="0" autoPict="0">
                <anchor moveWithCells="1" sizeWithCells="1">
                  <from>
                    <xdr:col>6</xdr:col>
                    <xdr:colOff>1257300</xdr:colOff>
                    <xdr:row>397</xdr:row>
                    <xdr:rowOff>0</xdr:rowOff>
                  </from>
                  <to>
                    <xdr:col>14</xdr:col>
                    <xdr:colOff>390525</xdr:colOff>
                    <xdr:row>412</xdr:row>
                    <xdr:rowOff>66675</xdr:rowOff>
                  </to>
                </anchor>
              </controlPr>
            </control>
          </mc:Choice>
        </mc:AlternateContent>
        <mc:AlternateContent xmlns:mc="http://schemas.openxmlformats.org/markup-compatibility/2006">
          <mc:Choice Requires="x14">
            <control shapeId="21568" r:id="rId22" name="Label 64">
              <controlPr locked="0" defaultSize="0" autoFill="0" autoLine="0" autoPict="0">
                <anchor moveWithCells="1" sizeWithCells="1">
                  <from>
                    <xdr:col>6</xdr:col>
                    <xdr:colOff>1257300</xdr:colOff>
                    <xdr:row>419</xdr:row>
                    <xdr:rowOff>0</xdr:rowOff>
                  </from>
                  <to>
                    <xdr:col>14</xdr:col>
                    <xdr:colOff>390525</xdr:colOff>
                    <xdr:row>434</xdr:row>
                    <xdr:rowOff>66675</xdr:rowOff>
                  </to>
                </anchor>
              </controlPr>
            </control>
          </mc:Choice>
        </mc:AlternateContent>
        <mc:AlternateContent xmlns:mc="http://schemas.openxmlformats.org/markup-compatibility/2006">
          <mc:Choice Requires="x14">
            <control shapeId="21569" r:id="rId23" name="Label 65">
              <controlPr locked="0" defaultSize="0" autoFill="0" autoLine="0" autoPict="0">
                <anchor moveWithCells="1" sizeWithCells="1">
                  <from>
                    <xdr:col>6</xdr:col>
                    <xdr:colOff>1257300</xdr:colOff>
                    <xdr:row>441</xdr:row>
                    <xdr:rowOff>0</xdr:rowOff>
                  </from>
                  <to>
                    <xdr:col>14</xdr:col>
                    <xdr:colOff>390525</xdr:colOff>
                    <xdr:row>456</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rgb="FF61B0A8"/>
  </sheetPr>
  <dimension ref="A3:W59"/>
  <sheetViews>
    <sheetView topLeftCell="B13" zoomScale="80" zoomScaleNormal="80" workbookViewId="0">
      <selection activeCell="L8" sqref="L8"/>
    </sheetView>
  </sheetViews>
  <sheetFormatPr defaultRowHeight="14.25"/>
  <cols>
    <col min="1" max="1" width="43.875" customWidth="1"/>
    <col min="2" max="2" width="27.375" bestFit="1" customWidth="1"/>
    <col min="3" max="3" width="9.375" customWidth="1"/>
    <col min="18" max="18" width="6.625" customWidth="1"/>
    <col min="19" max="19" width="25.125" customWidth="1"/>
    <col min="20" max="20" width="13.875" customWidth="1"/>
    <col min="21" max="21" width="25.625" customWidth="1"/>
    <col min="22" max="22" width="15.375" customWidth="1"/>
  </cols>
  <sheetData>
    <row r="3" spans="1:23" ht="18">
      <c r="A3" s="106" t="s">
        <v>30</v>
      </c>
      <c r="B3" s="107"/>
      <c r="C3" s="15"/>
      <c r="D3" s="5"/>
      <c r="E3" s="5"/>
      <c r="F3" s="5"/>
      <c r="G3" s="5"/>
      <c r="H3" s="5"/>
      <c r="I3" s="5"/>
      <c r="J3" s="5"/>
      <c r="K3" s="5"/>
      <c r="L3" s="5"/>
      <c r="M3" s="5"/>
      <c r="N3" s="5"/>
      <c r="O3" s="5"/>
      <c r="P3" s="5"/>
      <c r="Q3" s="5"/>
      <c r="R3" s="5"/>
      <c r="S3" s="5"/>
      <c r="T3" s="5"/>
      <c r="U3" s="5"/>
    </row>
    <row r="4" spans="1:23">
      <c r="A4" s="6"/>
      <c r="B4" s="7"/>
      <c r="C4" s="8"/>
      <c r="D4" s="4"/>
      <c r="E4" s="4"/>
      <c r="F4" s="4"/>
      <c r="G4" s="4"/>
      <c r="H4" s="4"/>
      <c r="I4" s="4"/>
      <c r="J4" s="4"/>
      <c r="K4" s="4"/>
      <c r="L4" s="4"/>
      <c r="M4" s="4"/>
      <c r="N4" s="4"/>
      <c r="O4" s="4"/>
      <c r="P4" s="4"/>
      <c r="Q4" s="4"/>
      <c r="R4" s="4"/>
      <c r="S4" s="5"/>
      <c r="T4" s="5"/>
      <c r="U4" s="5"/>
    </row>
    <row r="5" spans="1:23" ht="15">
      <c r="A5" s="7"/>
      <c r="B5" s="7"/>
      <c r="C5" s="335">
        <v>2023</v>
      </c>
      <c r="D5" s="336"/>
      <c r="E5" s="336"/>
      <c r="F5" s="337"/>
      <c r="G5" s="335">
        <v>2024</v>
      </c>
      <c r="H5" s="336"/>
      <c r="I5" s="336"/>
      <c r="J5" s="337"/>
      <c r="K5" s="335">
        <v>2025</v>
      </c>
      <c r="L5" s="336"/>
      <c r="M5" s="336"/>
      <c r="N5" s="337"/>
      <c r="O5" s="335">
        <v>2026</v>
      </c>
      <c r="P5" s="336"/>
      <c r="Q5" s="336"/>
      <c r="R5" s="337"/>
      <c r="S5" s="338" t="s">
        <v>13</v>
      </c>
      <c r="T5" s="339"/>
      <c r="U5" s="10"/>
    </row>
    <row r="6" spans="1:23" ht="15">
      <c r="A6" s="16"/>
      <c r="B6" s="17" t="s">
        <v>39</v>
      </c>
      <c r="C6" s="101" t="s">
        <v>10</v>
      </c>
      <c r="D6" s="102" t="s">
        <v>8</v>
      </c>
      <c r="E6" s="102" t="s">
        <v>9</v>
      </c>
      <c r="F6" s="102" t="s">
        <v>7</v>
      </c>
      <c r="G6" s="103" t="s">
        <v>10</v>
      </c>
      <c r="H6" s="104" t="s">
        <v>8</v>
      </c>
      <c r="I6" s="104" t="s">
        <v>11</v>
      </c>
      <c r="J6" s="105" t="s">
        <v>7</v>
      </c>
      <c r="K6" s="103" t="s">
        <v>10</v>
      </c>
      <c r="L6" s="104" t="s">
        <v>8</v>
      </c>
      <c r="M6" s="104" t="s">
        <v>9</v>
      </c>
      <c r="N6" s="105" t="s">
        <v>7</v>
      </c>
      <c r="O6" s="102" t="s">
        <v>10</v>
      </c>
      <c r="P6" s="102" t="s">
        <v>8</v>
      </c>
      <c r="Q6" s="102" t="s">
        <v>9</v>
      </c>
      <c r="R6" s="102" t="s">
        <v>7</v>
      </c>
      <c r="S6" s="340"/>
      <c r="T6" s="341"/>
      <c r="U6" s="3" t="s">
        <v>29</v>
      </c>
    </row>
    <row r="7" spans="1:23" ht="15">
      <c r="A7" s="18" t="s">
        <v>88</v>
      </c>
      <c r="B7" s="18" t="s">
        <v>71</v>
      </c>
      <c r="C7" s="19"/>
      <c r="D7" s="11"/>
      <c r="E7" s="11"/>
      <c r="F7" s="14"/>
      <c r="G7" s="11"/>
      <c r="H7" s="11"/>
      <c r="I7" s="11"/>
      <c r="J7" s="14"/>
      <c r="K7" s="11"/>
      <c r="L7" s="11"/>
      <c r="M7" s="11"/>
      <c r="N7" s="14"/>
      <c r="O7" s="11"/>
      <c r="P7" s="11"/>
      <c r="Q7" s="11"/>
      <c r="R7" s="11"/>
      <c r="S7" s="51" t="s">
        <v>130</v>
      </c>
      <c r="T7" s="51">
        <v>100</v>
      </c>
      <c r="U7" s="20"/>
      <c r="V7" s="10"/>
    </row>
    <row r="8" spans="1:23" ht="15">
      <c r="A8" s="52" t="s">
        <v>89</v>
      </c>
      <c r="B8" s="38" t="s">
        <v>72</v>
      </c>
      <c r="C8" s="85"/>
      <c r="D8" s="8"/>
      <c r="E8" s="8"/>
      <c r="F8" s="108"/>
      <c r="G8" s="108"/>
      <c r="H8" s="108"/>
      <c r="I8" s="108"/>
      <c r="J8" s="108"/>
      <c r="K8" s="108"/>
      <c r="L8" s="108"/>
      <c r="M8" s="108"/>
      <c r="N8" s="108"/>
      <c r="O8" s="108"/>
      <c r="P8" s="108"/>
      <c r="Q8" s="108"/>
      <c r="R8" s="108"/>
      <c r="S8" s="53" t="s">
        <v>131</v>
      </c>
      <c r="T8" s="53">
        <v>225</v>
      </c>
      <c r="U8" s="155"/>
      <c r="V8" s="7">
        <v>200000</v>
      </c>
    </row>
    <row r="9" spans="1:23">
      <c r="A9" s="52" t="s">
        <v>91</v>
      </c>
      <c r="B9" s="7" t="s">
        <v>48</v>
      </c>
      <c r="C9" s="86"/>
      <c r="D9" s="8"/>
      <c r="E9" s="8"/>
      <c r="F9" s="108"/>
      <c r="G9" s="108"/>
      <c r="H9" s="8"/>
      <c r="I9" s="108"/>
      <c r="J9" s="12"/>
      <c r="K9" s="8"/>
      <c r="L9" s="108"/>
      <c r="M9" s="8"/>
      <c r="N9" s="108"/>
      <c r="O9" s="8"/>
      <c r="P9" s="8"/>
      <c r="Q9" s="108"/>
      <c r="R9" s="8"/>
      <c r="S9" s="53"/>
      <c r="T9" s="53"/>
      <c r="U9" s="155"/>
      <c r="V9" s="7">
        <v>10843</v>
      </c>
    </row>
    <row r="10" spans="1:23">
      <c r="A10" s="52"/>
      <c r="B10" s="7" t="s">
        <v>49</v>
      </c>
      <c r="C10" s="86"/>
      <c r="D10" s="8"/>
      <c r="E10" s="8"/>
      <c r="F10" s="12"/>
      <c r="G10" s="8"/>
      <c r="H10" s="8"/>
      <c r="I10" s="8"/>
      <c r="J10" s="12"/>
      <c r="K10" s="8"/>
      <c r="L10" s="8"/>
      <c r="M10" s="8"/>
      <c r="N10" s="12"/>
      <c r="O10" s="8"/>
      <c r="P10" s="8"/>
      <c r="Q10" s="8"/>
      <c r="R10" s="8"/>
      <c r="S10" s="13"/>
      <c r="T10" s="13"/>
      <c r="U10" s="155"/>
      <c r="V10" s="7"/>
    </row>
    <row r="11" spans="1:23" ht="15">
      <c r="A11" s="2" t="s">
        <v>119</v>
      </c>
      <c r="B11" s="7" t="s">
        <v>50</v>
      </c>
      <c r="C11" s="8"/>
      <c r="D11" s="8"/>
      <c r="E11" s="8"/>
      <c r="F11" s="12"/>
      <c r="G11" s="8"/>
      <c r="H11" s="8"/>
      <c r="I11" s="8"/>
      <c r="J11" s="12"/>
      <c r="K11" s="8"/>
      <c r="L11" s="8"/>
      <c r="M11" s="8"/>
      <c r="N11" s="12"/>
      <c r="O11" s="8"/>
      <c r="P11" s="8"/>
      <c r="Q11" s="8"/>
      <c r="R11" s="8"/>
      <c r="S11" s="13"/>
      <c r="T11" s="13"/>
      <c r="U11" s="156"/>
      <c r="V11" s="7"/>
    </row>
    <row r="12" spans="1:23">
      <c r="A12" s="12" t="s">
        <v>90</v>
      </c>
      <c r="B12" s="7"/>
      <c r="C12" s="54"/>
      <c r="D12" s="8"/>
      <c r="E12" s="8"/>
      <c r="F12" s="67" t="s">
        <v>78</v>
      </c>
      <c r="G12" s="66"/>
      <c r="H12" s="66" t="s">
        <v>78</v>
      </c>
      <c r="I12" s="66"/>
      <c r="J12" s="67"/>
      <c r="K12" s="66" t="s">
        <v>78</v>
      </c>
      <c r="L12" s="66"/>
      <c r="M12" s="66"/>
      <c r="N12" s="67" t="s">
        <v>78</v>
      </c>
      <c r="O12" s="66"/>
      <c r="P12" s="66" t="s">
        <v>78</v>
      </c>
      <c r="Q12" s="66"/>
      <c r="R12" s="66" t="s">
        <v>78</v>
      </c>
      <c r="S12" s="13"/>
      <c r="T12" s="13"/>
      <c r="U12" s="7"/>
      <c r="V12" s="7"/>
    </row>
    <row r="13" spans="1:23">
      <c r="A13" s="12" t="s">
        <v>92</v>
      </c>
      <c r="B13" s="7"/>
      <c r="C13" s="66"/>
      <c r="D13" s="8"/>
      <c r="E13" s="8"/>
      <c r="F13" s="67"/>
      <c r="G13" s="66" t="s">
        <v>78</v>
      </c>
      <c r="H13" s="66"/>
      <c r="I13" s="66" t="s">
        <v>78</v>
      </c>
      <c r="J13" s="67"/>
      <c r="K13" s="66"/>
      <c r="L13" s="66" t="s">
        <v>78</v>
      </c>
      <c r="M13" s="66"/>
      <c r="N13" s="67" t="s">
        <v>78</v>
      </c>
      <c r="O13" s="66"/>
      <c r="P13" s="66"/>
      <c r="Q13" s="66" t="s">
        <v>78</v>
      </c>
      <c r="R13" s="66"/>
      <c r="S13" s="13"/>
      <c r="T13" s="13"/>
      <c r="U13" s="7"/>
      <c r="V13" s="7"/>
    </row>
    <row r="14" spans="1:23">
      <c r="A14" s="12" t="s">
        <v>93</v>
      </c>
      <c r="B14" s="7"/>
      <c r="C14" s="8"/>
      <c r="D14" s="8"/>
      <c r="E14" s="66"/>
      <c r="F14" s="67"/>
      <c r="G14" s="66"/>
      <c r="H14" s="66"/>
      <c r="I14" s="66" t="s">
        <v>78</v>
      </c>
      <c r="J14" s="67"/>
      <c r="K14" s="66"/>
      <c r="L14" s="66"/>
      <c r="M14" s="66" t="s">
        <v>78</v>
      </c>
      <c r="N14" s="67"/>
      <c r="O14" s="66"/>
      <c r="P14" s="66"/>
      <c r="Q14" s="66" t="s">
        <v>78</v>
      </c>
      <c r="R14" s="66"/>
      <c r="S14" s="13"/>
      <c r="T14" s="13"/>
      <c r="U14" s="55" t="s">
        <v>136</v>
      </c>
      <c r="V14" s="7"/>
    </row>
    <row r="15" spans="1:23">
      <c r="A15" s="12"/>
      <c r="B15" s="7"/>
      <c r="C15" s="8"/>
      <c r="D15" s="8"/>
      <c r="E15" s="66"/>
      <c r="F15" s="67"/>
      <c r="G15" s="8"/>
      <c r="H15" s="8"/>
      <c r="I15" s="8"/>
      <c r="J15" s="12"/>
      <c r="K15" s="8"/>
      <c r="L15" s="8"/>
      <c r="M15" s="8"/>
      <c r="N15" s="12"/>
      <c r="O15" s="8"/>
      <c r="P15" s="8"/>
      <c r="Q15" s="8"/>
      <c r="R15" s="8"/>
      <c r="S15" s="13" t="s">
        <v>132</v>
      </c>
      <c r="T15" s="233">
        <f>SUM(T7:T12)</f>
        <v>325</v>
      </c>
      <c r="U15" s="56" t="s">
        <v>73</v>
      </c>
      <c r="V15" s="234">
        <f>SUM(V8:V12)</f>
        <v>210843</v>
      </c>
      <c r="W15" s="111"/>
    </row>
    <row r="16" spans="1:23" ht="15">
      <c r="A16" s="21" t="s">
        <v>74</v>
      </c>
      <c r="B16" s="18" t="s">
        <v>71</v>
      </c>
      <c r="C16" s="19"/>
      <c r="D16" s="11"/>
      <c r="E16" s="11"/>
      <c r="F16" s="14"/>
      <c r="G16" s="11"/>
      <c r="H16" s="11"/>
      <c r="I16" s="11"/>
      <c r="J16" s="14"/>
      <c r="K16" s="11"/>
      <c r="L16" s="11"/>
      <c r="M16" s="11"/>
      <c r="N16" s="14"/>
      <c r="O16" s="11"/>
      <c r="P16" s="11"/>
      <c r="Q16" s="11"/>
      <c r="R16" s="11"/>
      <c r="S16" s="51" t="s">
        <v>130</v>
      </c>
      <c r="T16" s="51">
        <v>160</v>
      </c>
      <c r="U16" s="69"/>
      <c r="V16" s="10"/>
    </row>
    <row r="17" spans="1:22" ht="15">
      <c r="A17" s="57" t="s">
        <v>98</v>
      </c>
      <c r="B17" s="58" t="s">
        <v>72</v>
      </c>
      <c r="C17" s="85"/>
      <c r="D17" s="86"/>
      <c r="E17" s="86"/>
      <c r="F17" s="109"/>
      <c r="G17" s="108"/>
      <c r="H17" s="108"/>
      <c r="I17" s="8"/>
      <c r="J17" s="12"/>
      <c r="K17" s="8"/>
      <c r="L17" s="8"/>
      <c r="M17" s="8"/>
      <c r="N17" s="12"/>
      <c r="O17" s="8"/>
      <c r="P17" s="8"/>
      <c r="Q17" s="8"/>
      <c r="R17" s="8"/>
      <c r="S17" s="53" t="s">
        <v>131</v>
      </c>
      <c r="T17" s="53">
        <v>310</v>
      </c>
      <c r="U17" s="70"/>
      <c r="V17" s="7"/>
    </row>
    <row r="18" spans="1:22" ht="15">
      <c r="A18" s="57" t="s">
        <v>94</v>
      </c>
      <c r="B18" s="58" t="s">
        <v>48</v>
      </c>
      <c r="C18" s="85"/>
      <c r="D18" s="86"/>
      <c r="E18" s="86"/>
      <c r="F18" s="87"/>
      <c r="G18" s="108"/>
      <c r="H18" s="108"/>
      <c r="I18" s="8"/>
      <c r="J18" s="12"/>
      <c r="K18" s="8"/>
      <c r="L18" s="8"/>
      <c r="M18" s="8"/>
      <c r="N18" s="12"/>
      <c r="O18" s="8"/>
      <c r="P18" s="8"/>
      <c r="Q18" s="8"/>
      <c r="R18" s="8"/>
      <c r="S18" s="53"/>
      <c r="T18" s="53"/>
      <c r="U18" s="70"/>
      <c r="V18" s="7"/>
    </row>
    <row r="19" spans="1:22" ht="15">
      <c r="A19" t="s">
        <v>95</v>
      </c>
      <c r="B19" s="58" t="s">
        <v>49</v>
      </c>
      <c r="C19" s="85"/>
      <c r="D19" s="86"/>
      <c r="E19" s="86"/>
      <c r="F19" s="87"/>
      <c r="G19" s="86"/>
      <c r="H19" s="108"/>
      <c r="I19" s="108"/>
      <c r="J19" s="12"/>
      <c r="K19" s="8"/>
      <c r="L19" s="8"/>
      <c r="M19" s="8"/>
      <c r="N19" s="12"/>
      <c r="O19" s="8"/>
      <c r="P19" s="8"/>
      <c r="Q19" s="8"/>
      <c r="R19" s="8"/>
      <c r="S19" s="22"/>
      <c r="T19" s="22"/>
      <c r="U19" s="70"/>
      <c r="V19" s="7"/>
    </row>
    <row r="20" spans="1:22" ht="15">
      <c r="A20" s="57" t="s">
        <v>75</v>
      </c>
      <c r="B20" s="58" t="s">
        <v>50</v>
      </c>
      <c r="C20" s="85"/>
      <c r="D20" s="86"/>
      <c r="E20" s="86"/>
      <c r="F20" s="87"/>
      <c r="G20" s="86"/>
      <c r="H20" s="8"/>
      <c r="I20" s="108"/>
      <c r="J20" s="109"/>
      <c r="K20" s="8"/>
      <c r="L20" s="8"/>
      <c r="M20" s="8"/>
      <c r="N20" s="12"/>
      <c r="O20" s="8"/>
      <c r="P20" s="8"/>
      <c r="Q20" s="8"/>
      <c r="R20" s="8"/>
      <c r="S20" s="22"/>
      <c r="T20" s="22"/>
      <c r="U20" s="70"/>
      <c r="V20" s="7"/>
    </row>
    <row r="21" spans="1:22" ht="15">
      <c r="B21" s="23"/>
      <c r="C21" s="59"/>
      <c r="D21" s="8"/>
      <c r="E21" s="8"/>
      <c r="F21" s="12"/>
      <c r="G21" s="8"/>
      <c r="H21" s="8"/>
      <c r="I21" s="8"/>
      <c r="J21" s="12"/>
      <c r="K21" s="8"/>
      <c r="L21" s="8"/>
      <c r="M21" s="8"/>
      <c r="N21" s="12"/>
      <c r="O21" s="8"/>
      <c r="P21" s="8"/>
      <c r="Q21" s="8"/>
      <c r="R21" s="8"/>
      <c r="S21" s="22"/>
      <c r="T21" s="22"/>
      <c r="U21" s="70"/>
      <c r="V21" s="7"/>
    </row>
    <row r="22" spans="1:22" ht="15">
      <c r="A22" s="2" t="s">
        <v>119</v>
      </c>
      <c r="B22" s="7"/>
      <c r="C22" s="8"/>
      <c r="D22" s="8"/>
      <c r="E22" s="8"/>
      <c r="F22" s="67"/>
      <c r="G22" s="66" t="s">
        <v>78</v>
      </c>
      <c r="H22" s="66"/>
      <c r="I22" s="66"/>
      <c r="J22" s="12"/>
      <c r="K22" s="8"/>
      <c r="L22" s="8"/>
      <c r="M22" s="8"/>
      <c r="N22" s="12"/>
      <c r="O22" s="8"/>
      <c r="P22" s="8"/>
      <c r="Q22" s="8"/>
      <c r="R22" s="8"/>
      <c r="S22" s="13"/>
      <c r="T22" s="13"/>
      <c r="U22" s="112"/>
      <c r="V22" s="7"/>
    </row>
    <row r="23" spans="1:22">
      <c r="A23" s="12" t="s">
        <v>99</v>
      </c>
      <c r="B23" s="7"/>
      <c r="C23" s="8"/>
      <c r="D23" s="8"/>
      <c r="E23" s="66"/>
      <c r="F23" s="67"/>
      <c r="G23" s="66"/>
      <c r="H23" s="66" t="s">
        <v>78</v>
      </c>
      <c r="I23" s="66" t="s">
        <v>78</v>
      </c>
      <c r="J23" s="12"/>
      <c r="K23" s="8"/>
      <c r="L23" s="8"/>
      <c r="M23" s="8"/>
      <c r="N23" s="12"/>
      <c r="O23" s="8"/>
      <c r="P23" s="8"/>
      <c r="Q23" s="8"/>
      <c r="R23" s="8"/>
      <c r="S23" s="13"/>
      <c r="T23" s="13"/>
      <c r="U23" s="112"/>
      <c r="V23" s="7"/>
    </row>
    <row r="24" spans="1:22">
      <c r="A24" s="12" t="s">
        <v>97</v>
      </c>
      <c r="B24" s="7"/>
      <c r="C24" s="8"/>
      <c r="D24" s="8"/>
      <c r="E24" s="8"/>
      <c r="F24" s="12"/>
      <c r="G24" s="66"/>
      <c r="H24" s="8"/>
      <c r="I24" s="8"/>
      <c r="J24" s="12"/>
      <c r="K24" s="8"/>
      <c r="L24" s="8"/>
      <c r="M24" s="8"/>
      <c r="N24" s="12"/>
      <c r="O24" s="8"/>
      <c r="P24" s="8"/>
      <c r="Q24" s="8"/>
      <c r="R24" s="8"/>
      <c r="S24" s="13"/>
      <c r="T24" s="13"/>
      <c r="U24" s="112"/>
      <c r="V24" s="7"/>
    </row>
    <row r="25" spans="1:22">
      <c r="A25" s="12" t="s">
        <v>96</v>
      </c>
      <c r="B25" s="7"/>
      <c r="C25" s="8"/>
      <c r="D25" s="8"/>
      <c r="E25" s="8"/>
      <c r="F25" s="12"/>
      <c r="G25" s="8"/>
      <c r="H25" s="66"/>
      <c r="I25" s="8"/>
      <c r="J25" s="12"/>
      <c r="K25" s="8" t="s">
        <v>78</v>
      </c>
      <c r="L25" s="8"/>
      <c r="M25" s="8"/>
      <c r="N25" s="12"/>
      <c r="O25" s="8"/>
      <c r="P25" s="8"/>
      <c r="Q25" s="8"/>
      <c r="R25" s="8"/>
      <c r="S25" s="13"/>
      <c r="T25" s="13"/>
      <c r="U25" s="71" t="s">
        <v>137</v>
      </c>
      <c r="V25" s="7"/>
    </row>
    <row r="26" spans="1:22">
      <c r="A26" s="12"/>
      <c r="B26" s="7"/>
      <c r="C26" s="8"/>
      <c r="D26" s="8"/>
      <c r="E26" s="8"/>
      <c r="F26" s="12"/>
      <c r="G26" s="8"/>
      <c r="H26" s="66"/>
      <c r="I26" s="8"/>
      <c r="J26" s="12"/>
      <c r="K26" s="8"/>
      <c r="L26" s="8"/>
      <c r="M26" s="8"/>
      <c r="N26" s="12"/>
      <c r="O26" s="8"/>
      <c r="P26" s="8"/>
      <c r="Q26" s="8"/>
      <c r="R26" s="8"/>
      <c r="S26" s="13" t="s">
        <v>132</v>
      </c>
      <c r="T26" s="233">
        <v>470</v>
      </c>
      <c r="U26" s="72" t="s">
        <v>73</v>
      </c>
      <c r="V26" s="234">
        <v>192378</v>
      </c>
    </row>
    <row r="27" spans="1:22" ht="15">
      <c r="A27" s="21" t="s">
        <v>103</v>
      </c>
      <c r="B27" s="18" t="s">
        <v>71</v>
      </c>
      <c r="C27" s="19"/>
      <c r="D27" s="11"/>
      <c r="E27" s="11"/>
      <c r="F27" s="14"/>
      <c r="G27" s="11"/>
      <c r="H27" s="11"/>
      <c r="I27" s="11"/>
      <c r="J27" s="14"/>
      <c r="K27" s="11"/>
      <c r="L27" s="11"/>
      <c r="M27" s="11"/>
      <c r="N27" s="14"/>
      <c r="O27" s="11"/>
      <c r="P27" s="11"/>
      <c r="Q27" s="11"/>
      <c r="R27" s="11"/>
      <c r="S27" s="51" t="s">
        <v>130</v>
      </c>
      <c r="T27" s="51">
        <v>1269</v>
      </c>
      <c r="U27" s="69"/>
      <c r="V27" s="10"/>
    </row>
    <row r="28" spans="1:22" ht="15">
      <c r="A28" s="57" t="s">
        <v>100</v>
      </c>
      <c r="B28" s="58" t="s">
        <v>72</v>
      </c>
      <c r="C28" s="59"/>
      <c r="D28" s="86"/>
      <c r="E28" s="86"/>
      <c r="F28" s="87"/>
      <c r="G28" s="8"/>
      <c r="H28" s="8"/>
      <c r="I28" s="8"/>
      <c r="J28" s="12"/>
      <c r="K28" s="8"/>
      <c r="L28" s="8"/>
      <c r="M28" s="8"/>
      <c r="N28" s="12"/>
      <c r="O28" s="8"/>
      <c r="P28" s="8"/>
      <c r="Q28" s="8"/>
      <c r="R28" s="8"/>
      <c r="S28" s="53" t="s">
        <v>131</v>
      </c>
      <c r="T28" s="53">
        <v>800</v>
      </c>
      <c r="U28" s="70" t="s">
        <v>148</v>
      </c>
      <c r="V28" s="7">
        <v>19307</v>
      </c>
    </row>
    <row r="29" spans="1:22" ht="15">
      <c r="A29" s="57" t="s">
        <v>101</v>
      </c>
      <c r="B29" s="58" t="s">
        <v>48</v>
      </c>
      <c r="C29" s="59"/>
      <c r="D29" s="86"/>
      <c r="E29" s="86"/>
      <c r="F29" s="87"/>
      <c r="G29" s="86"/>
      <c r="H29" s="86"/>
      <c r="I29" s="108"/>
      <c r="J29" s="109"/>
      <c r="K29" s="108"/>
      <c r="L29" s="8"/>
      <c r="M29" s="8"/>
      <c r="N29" s="12"/>
      <c r="O29" s="8"/>
      <c r="P29" s="8"/>
      <c r="Q29" s="8"/>
      <c r="R29" s="8"/>
      <c r="S29" s="53" t="s">
        <v>143</v>
      </c>
      <c r="T29" s="53">
        <v>200</v>
      </c>
      <c r="U29" s="70" t="s">
        <v>149</v>
      </c>
      <c r="V29" s="7">
        <v>1000000</v>
      </c>
    </row>
    <row r="30" spans="1:22" ht="15">
      <c r="A30" s="57" t="s">
        <v>102</v>
      </c>
      <c r="B30" s="58" t="s">
        <v>49</v>
      </c>
      <c r="C30" s="59"/>
      <c r="D30" s="86"/>
      <c r="E30" s="86"/>
      <c r="F30" s="87"/>
      <c r="G30" s="86"/>
      <c r="H30" s="86"/>
      <c r="I30" s="86"/>
      <c r="J30" s="87"/>
      <c r="K30" s="108"/>
      <c r="L30" s="108"/>
      <c r="M30" s="8"/>
      <c r="N30" s="12"/>
      <c r="O30" s="8"/>
      <c r="P30" s="8"/>
      <c r="Q30" s="8"/>
      <c r="R30" s="8"/>
      <c r="S30" s="68" t="s">
        <v>144</v>
      </c>
      <c r="T30" s="68">
        <v>854</v>
      </c>
      <c r="U30" s="70" t="s">
        <v>150</v>
      </c>
      <c r="V30" s="7">
        <v>1000000</v>
      </c>
    </row>
    <row r="31" spans="1:22" ht="15">
      <c r="A31" s="57"/>
      <c r="B31" s="58" t="s">
        <v>50</v>
      </c>
      <c r="C31" s="59"/>
      <c r="D31" s="86"/>
      <c r="E31" s="86"/>
      <c r="F31" s="87"/>
      <c r="G31" s="86"/>
      <c r="H31" s="86"/>
      <c r="I31" s="86"/>
      <c r="J31" s="87"/>
      <c r="K31" s="86"/>
      <c r="L31" s="108"/>
      <c r="M31" s="108"/>
      <c r="N31" s="12"/>
      <c r="O31" s="8"/>
      <c r="P31" s="8"/>
      <c r="Q31" s="8"/>
      <c r="R31" s="8"/>
      <c r="S31" s="22"/>
      <c r="T31" s="22"/>
      <c r="U31" s="70"/>
      <c r="V31" s="7"/>
    </row>
    <row r="32" spans="1:22" ht="15">
      <c r="A32" s="60"/>
      <c r="B32" s="23"/>
      <c r="C32" s="59"/>
      <c r="D32" s="8"/>
      <c r="E32" s="8"/>
      <c r="F32" s="12"/>
      <c r="G32" s="8"/>
      <c r="H32" s="8"/>
      <c r="I32" s="8"/>
      <c r="J32" s="12"/>
      <c r="K32" s="8"/>
      <c r="L32" s="8"/>
      <c r="M32" s="8"/>
      <c r="N32" s="12"/>
      <c r="O32" s="8"/>
      <c r="P32" s="8"/>
      <c r="Q32" s="8"/>
      <c r="R32" s="8"/>
      <c r="S32" s="22"/>
      <c r="T32" s="22"/>
      <c r="U32" s="70"/>
      <c r="V32" s="7"/>
    </row>
    <row r="33" spans="1:22" ht="15">
      <c r="A33" s="60" t="s">
        <v>119</v>
      </c>
      <c r="B33" s="23"/>
      <c r="C33" s="59"/>
      <c r="D33" s="8"/>
      <c r="E33" s="8"/>
      <c r="F33" s="12"/>
      <c r="G33" s="8"/>
      <c r="H33" s="8"/>
      <c r="I33" s="8"/>
      <c r="J33" s="12"/>
      <c r="K33" s="8"/>
      <c r="L33" s="8"/>
      <c r="M33" s="8"/>
      <c r="N33" s="12"/>
      <c r="O33" s="8"/>
      <c r="P33" s="8"/>
      <c r="Q33" s="8"/>
      <c r="R33" s="8"/>
      <c r="S33" s="22"/>
      <c r="T33" s="22"/>
      <c r="U33" s="70"/>
      <c r="V33" s="7"/>
    </row>
    <row r="34" spans="1:22" ht="15">
      <c r="A34" s="57" t="s">
        <v>104</v>
      </c>
      <c r="B34" s="23"/>
      <c r="C34" s="59"/>
      <c r="D34" s="8"/>
      <c r="E34" s="8"/>
      <c r="F34" s="12"/>
      <c r="G34" s="8"/>
      <c r="H34" s="66"/>
      <c r="I34" s="8"/>
      <c r="J34" s="12"/>
      <c r="K34" t="s">
        <v>78</v>
      </c>
      <c r="L34" s="8"/>
      <c r="M34" s="8"/>
      <c r="N34" s="12"/>
      <c r="O34" s="8"/>
      <c r="P34" s="8"/>
      <c r="Q34" s="8"/>
      <c r="R34" s="8"/>
      <c r="S34" s="22"/>
      <c r="T34" s="22"/>
      <c r="U34" s="70"/>
      <c r="V34" s="7"/>
    </row>
    <row r="35" spans="1:22" ht="15">
      <c r="A35" s="57" t="s">
        <v>105</v>
      </c>
      <c r="B35" s="23"/>
      <c r="C35" s="59"/>
      <c r="D35" s="8"/>
      <c r="E35" s="8"/>
      <c r="F35" s="12"/>
      <c r="G35" s="8"/>
      <c r="H35" s="8"/>
      <c r="I35" s="8"/>
      <c r="J35" s="12"/>
      <c r="K35" s="66"/>
      <c r="M35" s="8" t="s">
        <v>78</v>
      </c>
      <c r="N35" s="12"/>
      <c r="O35" s="8"/>
      <c r="P35" s="8"/>
      <c r="Q35" s="8"/>
      <c r="R35" s="8"/>
      <c r="S35" s="22"/>
      <c r="T35" s="22"/>
      <c r="U35" s="70"/>
      <c r="V35" s="7"/>
    </row>
    <row r="36" spans="1:22">
      <c r="A36" s="12" t="s">
        <v>106</v>
      </c>
      <c r="B36" s="7"/>
      <c r="C36" s="8"/>
      <c r="D36" s="8"/>
      <c r="E36" s="8"/>
      <c r="F36" s="12"/>
      <c r="G36" s="8"/>
      <c r="H36" s="8"/>
      <c r="I36" s="8"/>
      <c r="J36" s="12"/>
      <c r="K36" s="8"/>
      <c r="L36" s="66"/>
      <c r="M36" s="8"/>
      <c r="N36" s="12" t="s">
        <v>78</v>
      </c>
      <c r="O36" s="8"/>
      <c r="P36" s="8"/>
      <c r="Q36" s="8"/>
      <c r="R36" s="8"/>
      <c r="T36" s="235"/>
      <c r="U36" s="71" t="s">
        <v>137</v>
      </c>
      <c r="V36" s="7"/>
    </row>
    <row r="37" spans="1:22">
      <c r="A37" s="12"/>
      <c r="B37" s="7"/>
      <c r="C37" s="8"/>
      <c r="D37" s="8"/>
      <c r="E37" s="8"/>
      <c r="F37" s="12"/>
      <c r="G37" s="8"/>
      <c r="H37" s="8"/>
      <c r="I37" s="8"/>
      <c r="J37" s="12"/>
      <c r="K37" s="8"/>
      <c r="L37" s="8"/>
      <c r="M37" s="8"/>
      <c r="N37" s="12"/>
      <c r="O37" s="8"/>
      <c r="P37" s="8"/>
      <c r="Q37" s="8"/>
      <c r="R37" s="8"/>
      <c r="S37" s="13" t="s">
        <v>132</v>
      </c>
      <c r="T37" s="233">
        <v>3123</v>
      </c>
      <c r="U37" s="72" t="s">
        <v>73</v>
      </c>
      <c r="V37" s="234">
        <f>SUM(V27:V31)</f>
        <v>2019307</v>
      </c>
    </row>
    <row r="38" spans="1:22" ht="15">
      <c r="A38" s="21" t="s">
        <v>107</v>
      </c>
      <c r="B38" s="18" t="s">
        <v>71</v>
      </c>
      <c r="C38" s="19"/>
      <c r="D38" s="11"/>
      <c r="E38" s="11"/>
      <c r="F38" s="14"/>
      <c r="G38" s="11"/>
      <c r="H38" s="11"/>
      <c r="I38" s="11"/>
      <c r="J38" s="14"/>
      <c r="K38" s="11"/>
      <c r="L38" s="11"/>
      <c r="M38" s="11"/>
      <c r="N38" s="14"/>
      <c r="O38" s="11"/>
      <c r="P38" s="11"/>
      <c r="Q38" s="11"/>
      <c r="R38" s="11"/>
      <c r="S38" s="51" t="s">
        <v>130</v>
      </c>
      <c r="T38" s="51">
        <v>617</v>
      </c>
      <c r="U38" s="69"/>
      <c r="V38" s="10"/>
    </row>
    <row r="39" spans="1:22" ht="15">
      <c r="A39" s="57" t="s">
        <v>108</v>
      </c>
      <c r="B39" s="58" t="s">
        <v>72</v>
      </c>
      <c r="C39" s="59"/>
      <c r="D39" s="8"/>
      <c r="E39" s="8"/>
      <c r="F39" s="12"/>
      <c r="G39" s="110"/>
      <c r="H39" s="8"/>
      <c r="I39" s="8"/>
      <c r="J39" s="12"/>
      <c r="K39" s="108"/>
      <c r="L39" s="86"/>
      <c r="M39" s="86"/>
      <c r="N39" s="87"/>
      <c r="O39" s="108"/>
      <c r="P39" s="8"/>
      <c r="Q39" s="8"/>
      <c r="R39" s="86"/>
      <c r="S39" s="53" t="s">
        <v>131</v>
      </c>
      <c r="T39" s="53">
        <v>300</v>
      </c>
      <c r="U39" s="70"/>
      <c r="V39" s="7"/>
    </row>
    <row r="40" spans="1:22" ht="15">
      <c r="A40" s="57" t="s">
        <v>109</v>
      </c>
      <c r="B40" s="58" t="s">
        <v>48</v>
      </c>
      <c r="C40" s="59"/>
      <c r="D40" s="8"/>
      <c r="E40" s="8"/>
      <c r="F40" s="12"/>
      <c r="G40" s="8"/>
      <c r="H40" s="8"/>
      <c r="I40" s="8"/>
      <c r="J40" s="109"/>
      <c r="K40" s="86"/>
      <c r="L40" s="86"/>
      <c r="M40" s="86"/>
      <c r="N40" s="87"/>
      <c r="O40" s="86"/>
      <c r="P40" s="8"/>
      <c r="Q40" s="8"/>
      <c r="R40" s="8"/>
      <c r="S40" s="53"/>
      <c r="T40" s="53"/>
      <c r="U40" s="70"/>
      <c r="V40" s="7"/>
    </row>
    <row r="41" spans="1:22" ht="15">
      <c r="A41" s="60"/>
      <c r="B41" s="58" t="s">
        <v>49</v>
      </c>
      <c r="C41" s="59"/>
      <c r="D41" s="8"/>
      <c r="E41" s="8"/>
      <c r="F41" s="12"/>
      <c r="G41" s="8"/>
      <c r="H41" s="8"/>
      <c r="I41" s="8"/>
      <c r="J41" s="12"/>
      <c r="K41" s="86"/>
      <c r="L41" s="86"/>
      <c r="M41" s="86"/>
      <c r="N41" s="87"/>
      <c r="O41" s="86"/>
      <c r="P41" s="8"/>
      <c r="Q41" s="8"/>
      <c r="R41" s="8"/>
      <c r="S41" s="68"/>
      <c r="T41" s="68"/>
      <c r="U41" s="70"/>
      <c r="V41" s="7"/>
    </row>
    <row r="42" spans="1:22" ht="15">
      <c r="A42" s="60" t="s">
        <v>119</v>
      </c>
      <c r="B42" s="58" t="s">
        <v>50</v>
      </c>
      <c r="C42" s="59"/>
      <c r="D42" s="8"/>
      <c r="E42" s="8"/>
      <c r="F42" s="12"/>
      <c r="G42" s="8"/>
      <c r="H42" s="8"/>
      <c r="I42" s="8"/>
      <c r="J42" s="12"/>
      <c r="K42" s="8"/>
      <c r="L42" s="8"/>
      <c r="M42" s="8"/>
      <c r="N42" s="12"/>
      <c r="O42" s="8"/>
      <c r="P42" s="8"/>
      <c r="Q42" s="8"/>
      <c r="R42" s="8"/>
      <c r="S42" s="22"/>
      <c r="T42" s="22"/>
      <c r="U42" s="70"/>
      <c r="V42" s="7"/>
    </row>
    <row r="43" spans="1:22" ht="15">
      <c r="A43" s="57" t="s">
        <v>112</v>
      </c>
      <c r="B43" s="23"/>
      <c r="C43" s="59"/>
      <c r="D43" s="8"/>
      <c r="E43" s="8"/>
      <c r="F43" s="12"/>
      <c r="G43" s="8"/>
      <c r="H43" s="8" t="s">
        <v>78</v>
      </c>
      <c r="I43" s="8"/>
      <c r="J43" s="12"/>
      <c r="K43" s="8"/>
      <c r="L43" s="8" t="s">
        <v>78</v>
      </c>
      <c r="M43" s="8"/>
      <c r="N43" s="12"/>
      <c r="O43" s="8"/>
      <c r="P43" s="66" t="s">
        <v>78</v>
      </c>
      <c r="Q43" s="66"/>
      <c r="R43" s="8"/>
      <c r="S43" s="22"/>
      <c r="T43" s="22"/>
      <c r="U43" s="71" t="s">
        <v>137</v>
      </c>
      <c r="V43" s="7"/>
    </row>
    <row r="44" spans="1:22" ht="15">
      <c r="A44" s="57" t="s">
        <v>111</v>
      </c>
      <c r="B44" s="23"/>
      <c r="C44" s="59"/>
      <c r="D44" s="8"/>
      <c r="E44" s="8"/>
      <c r="F44" s="12"/>
      <c r="G44" s="8"/>
      <c r="H44" s="8"/>
      <c r="I44" s="8"/>
      <c r="J44" s="12"/>
      <c r="K44" s="8" t="s">
        <v>78</v>
      </c>
      <c r="L44" s="8"/>
      <c r="M44" s="8"/>
      <c r="N44" s="12"/>
      <c r="O44" s="8"/>
      <c r="P44" s="66"/>
      <c r="Q44" s="66"/>
      <c r="R44" s="8"/>
      <c r="S44" s="22"/>
      <c r="T44" s="22"/>
      <c r="U44" s="71"/>
      <c r="V44" s="7"/>
    </row>
    <row r="45" spans="1:22">
      <c r="A45" s="12"/>
      <c r="B45" s="7"/>
      <c r="C45" s="8"/>
      <c r="D45" s="8"/>
      <c r="E45" s="8"/>
      <c r="F45" s="12"/>
      <c r="G45" s="8"/>
      <c r="H45" s="8"/>
      <c r="I45" s="8"/>
      <c r="J45" s="12"/>
      <c r="K45" s="8"/>
      <c r="L45" s="8"/>
      <c r="M45" s="8"/>
      <c r="N45" s="12"/>
      <c r="O45" s="8"/>
      <c r="P45" s="8"/>
      <c r="Q45" s="8"/>
      <c r="R45" s="8"/>
      <c r="S45" s="13" t="s">
        <v>132</v>
      </c>
      <c r="T45" s="233">
        <v>917</v>
      </c>
      <c r="U45" s="72" t="s">
        <v>73</v>
      </c>
      <c r="V45" s="234">
        <v>620732</v>
      </c>
    </row>
    <row r="46" spans="1:22" ht="15">
      <c r="A46" s="21" t="s">
        <v>110</v>
      </c>
      <c r="B46" s="18" t="s">
        <v>71</v>
      </c>
      <c r="C46" s="19"/>
      <c r="D46" s="11"/>
      <c r="E46" s="11"/>
      <c r="F46" s="14"/>
      <c r="G46" s="11"/>
      <c r="H46" s="11"/>
      <c r="I46" s="11"/>
      <c r="J46" s="14"/>
      <c r="K46" s="11"/>
      <c r="L46" s="11"/>
      <c r="M46" s="11"/>
      <c r="N46" s="14"/>
      <c r="O46" s="11"/>
      <c r="P46" s="11"/>
      <c r="Q46" s="11"/>
      <c r="R46" s="11"/>
      <c r="S46" s="51" t="s">
        <v>130</v>
      </c>
      <c r="T46" s="51">
        <v>767</v>
      </c>
      <c r="U46" s="69"/>
      <c r="V46" s="10"/>
    </row>
    <row r="47" spans="1:22" ht="15">
      <c r="A47" s="57" t="s">
        <v>113</v>
      </c>
      <c r="B47" s="58" t="s">
        <v>72</v>
      </c>
      <c r="C47" s="59"/>
      <c r="D47" s="8"/>
      <c r="E47" s="8"/>
      <c r="F47" s="109"/>
      <c r="G47" s="108"/>
      <c r="H47" s="108"/>
      <c r="I47" s="108"/>
      <c r="J47" s="109"/>
      <c r="K47" s="108"/>
      <c r="L47" s="108"/>
      <c r="M47" s="108"/>
      <c r="N47" s="109"/>
      <c r="O47" s="108"/>
      <c r="P47" s="108"/>
      <c r="Q47" s="108"/>
      <c r="R47" s="8"/>
      <c r="S47" s="53" t="s">
        <v>131</v>
      </c>
      <c r="T47" s="53">
        <v>1736</v>
      </c>
      <c r="U47" s="70"/>
      <c r="V47" s="7"/>
    </row>
    <row r="48" spans="1:22" ht="15">
      <c r="A48" s="57" t="s">
        <v>114</v>
      </c>
      <c r="B48" s="58" t="s">
        <v>48</v>
      </c>
      <c r="C48" s="59"/>
      <c r="D48" s="8"/>
      <c r="E48" s="8"/>
      <c r="F48" s="12"/>
      <c r="G48" s="8"/>
      <c r="H48" s="8"/>
      <c r="I48" s="8"/>
      <c r="J48" s="87"/>
      <c r="K48" s="86"/>
      <c r="L48" s="86"/>
      <c r="M48" s="108"/>
      <c r="N48" s="109"/>
      <c r="O48" s="108"/>
      <c r="P48" s="86"/>
      <c r="Q48" s="86"/>
      <c r="R48" s="86"/>
      <c r="S48" s="53" t="s">
        <v>143</v>
      </c>
      <c r="T48" s="53">
        <v>320</v>
      </c>
      <c r="U48" s="70"/>
      <c r="V48" s="7"/>
    </row>
    <row r="49" spans="1:22" ht="15">
      <c r="A49" s="57" t="s">
        <v>115</v>
      </c>
      <c r="B49" s="58" t="s">
        <v>49</v>
      </c>
      <c r="C49" s="59"/>
      <c r="D49" s="8"/>
      <c r="E49" s="8"/>
      <c r="F49" s="12"/>
      <c r="G49" s="108"/>
      <c r="H49" s="8"/>
      <c r="I49" s="8"/>
      <c r="J49" s="109"/>
      <c r="K49" s="108"/>
      <c r="L49" s="86"/>
      <c r="M49" s="86"/>
      <c r="N49" s="87"/>
      <c r="O49" s="86"/>
      <c r="P49" s="108"/>
      <c r="Q49" s="86"/>
      <c r="R49" s="86"/>
      <c r="S49" s="22"/>
      <c r="T49" s="22"/>
      <c r="U49" s="70"/>
      <c r="V49" s="7"/>
    </row>
    <row r="50" spans="1:22" ht="15">
      <c r="A50" s="57"/>
      <c r="B50" s="58" t="s">
        <v>50</v>
      </c>
      <c r="C50" s="59"/>
      <c r="D50" s="8"/>
      <c r="E50" s="8"/>
      <c r="F50" s="12"/>
      <c r="G50" s="8"/>
      <c r="H50" s="8"/>
      <c r="I50" s="8"/>
      <c r="J50" s="12"/>
      <c r="K50" s="86"/>
      <c r="L50" s="86"/>
      <c r="M50" s="86"/>
      <c r="N50" s="87"/>
      <c r="O50" s="86"/>
      <c r="P50" s="86"/>
      <c r="Q50" s="86"/>
      <c r="R50" s="86"/>
      <c r="S50" s="22"/>
      <c r="T50" s="22"/>
      <c r="U50" s="70"/>
      <c r="V50" s="7"/>
    </row>
    <row r="51" spans="1:22" ht="15">
      <c r="A51" s="60" t="s">
        <v>119</v>
      </c>
      <c r="B51" s="58"/>
      <c r="C51" s="59"/>
      <c r="D51" s="8"/>
      <c r="E51" s="8"/>
      <c r="F51" s="12"/>
      <c r="G51" s="8"/>
      <c r="H51" s="8"/>
      <c r="I51" s="8"/>
      <c r="J51" s="12"/>
      <c r="K51" s="8"/>
      <c r="L51" s="8"/>
      <c r="M51" s="8"/>
      <c r="N51" s="12"/>
      <c r="O51" s="8"/>
      <c r="P51" s="8"/>
      <c r="Q51" s="8"/>
      <c r="R51" s="8"/>
      <c r="S51" s="22"/>
      <c r="T51" s="22"/>
      <c r="U51" s="70"/>
      <c r="V51" s="7"/>
    </row>
    <row r="52" spans="1:22" ht="15">
      <c r="A52" s="57" t="s">
        <v>116</v>
      </c>
      <c r="B52" s="23"/>
      <c r="C52" s="59"/>
      <c r="D52" s="8"/>
      <c r="E52" s="8"/>
      <c r="F52" s="12"/>
      <c r="G52" s="66" t="s">
        <v>78</v>
      </c>
      <c r="H52" s="66"/>
      <c r="I52" s="66" t="s">
        <v>78</v>
      </c>
      <c r="J52" s="67"/>
      <c r="K52" s="66" t="s">
        <v>78</v>
      </c>
      <c r="L52" s="66"/>
      <c r="M52" s="66" t="s">
        <v>78</v>
      </c>
      <c r="N52" s="67"/>
      <c r="O52" s="66" t="s">
        <v>78</v>
      </c>
      <c r="P52" s="66"/>
      <c r="Q52" s="66" t="s">
        <v>78</v>
      </c>
      <c r="R52" s="8"/>
      <c r="S52" s="22"/>
      <c r="T52" s="22"/>
      <c r="U52" s="70"/>
      <c r="V52" s="7"/>
    </row>
    <row r="53" spans="1:22" ht="15">
      <c r="A53" s="57" t="s">
        <v>117</v>
      </c>
      <c r="B53" s="23"/>
      <c r="C53" s="59"/>
      <c r="D53" s="8"/>
      <c r="E53" s="8"/>
      <c r="F53" s="12"/>
      <c r="G53" s="66"/>
      <c r="H53" s="66"/>
      <c r="I53" s="66"/>
      <c r="J53" s="67"/>
      <c r="K53" s="66"/>
      <c r="L53" s="66"/>
      <c r="M53" s="66"/>
      <c r="N53" s="67"/>
      <c r="O53" s="66" t="s">
        <v>78</v>
      </c>
      <c r="P53" s="66"/>
      <c r="Q53" s="66"/>
      <c r="R53" s="8"/>
      <c r="S53" s="22"/>
      <c r="T53" s="22"/>
      <c r="U53" s="70"/>
      <c r="V53" s="7"/>
    </row>
    <row r="54" spans="1:22" ht="15">
      <c r="A54" s="57" t="s">
        <v>118</v>
      </c>
      <c r="B54" s="23"/>
      <c r="C54" s="59"/>
      <c r="D54" s="8"/>
      <c r="E54" s="8"/>
      <c r="F54" s="12"/>
      <c r="G54" s="66" t="s">
        <v>78</v>
      </c>
      <c r="H54" s="66"/>
      <c r="I54" s="66"/>
      <c r="J54" s="67"/>
      <c r="K54" s="66" t="s">
        <v>78</v>
      </c>
      <c r="L54" s="66"/>
      <c r="M54" s="66"/>
      <c r="N54" s="67"/>
      <c r="O54" s="66"/>
      <c r="P54" s="66" t="s">
        <v>78</v>
      </c>
      <c r="Q54" s="66"/>
      <c r="R54" s="8"/>
      <c r="S54" s="22"/>
      <c r="T54" s="22"/>
      <c r="U54" s="70"/>
      <c r="V54" s="7"/>
    </row>
    <row r="55" spans="1:22">
      <c r="A55" s="12"/>
      <c r="B55" s="7"/>
      <c r="C55" s="8"/>
      <c r="D55" s="8"/>
      <c r="E55" s="8"/>
      <c r="F55" s="12"/>
      <c r="G55" s="8"/>
      <c r="H55" s="8"/>
      <c r="I55" s="8"/>
      <c r="J55" s="12"/>
      <c r="K55" s="8"/>
      <c r="L55" s="8"/>
      <c r="M55" s="8"/>
      <c r="N55" s="12"/>
      <c r="O55" s="8"/>
      <c r="P55" s="8"/>
      <c r="Q55" s="8"/>
      <c r="R55" s="8"/>
      <c r="S55" s="13" t="s">
        <v>132</v>
      </c>
      <c r="T55" s="233">
        <v>2823</v>
      </c>
      <c r="U55" s="72" t="s">
        <v>73</v>
      </c>
      <c r="V55" s="236"/>
    </row>
    <row r="56" spans="1:22">
      <c r="A56" s="10"/>
      <c r="B56" s="10"/>
      <c r="C56" s="11"/>
      <c r="D56" s="11"/>
      <c r="E56" s="11"/>
      <c r="F56" s="14"/>
      <c r="G56" s="11"/>
      <c r="H56" s="11"/>
      <c r="I56" s="11"/>
      <c r="J56" s="14"/>
      <c r="K56" s="11"/>
      <c r="L56" s="11"/>
      <c r="M56" s="11"/>
      <c r="N56" s="14"/>
      <c r="O56" s="11"/>
      <c r="P56" s="11"/>
      <c r="Q56" s="11"/>
      <c r="R56" s="11"/>
      <c r="S56" s="9"/>
      <c r="T56" s="9"/>
      <c r="U56" s="113"/>
      <c r="V56" s="7"/>
    </row>
    <row r="57" spans="1:22" ht="15">
      <c r="A57" s="62" t="s">
        <v>42</v>
      </c>
      <c r="B57" s="63"/>
      <c r="C57" s="64"/>
      <c r="D57" s="64"/>
      <c r="E57" s="64"/>
      <c r="F57" s="61"/>
      <c r="G57" s="64"/>
      <c r="H57" s="64"/>
      <c r="I57" s="64"/>
      <c r="J57" s="61"/>
      <c r="K57" s="64"/>
      <c r="L57" s="64"/>
      <c r="M57" s="64"/>
      <c r="N57" s="61"/>
      <c r="O57" s="64"/>
      <c r="P57" s="64"/>
      <c r="Q57" s="64"/>
      <c r="R57" s="64"/>
      <c r="S57" s="65" t="s">
        <v>133</v>
      </c>
      <c r="T57" s="237">
        <v>7658</v>
      </c>
      <c r="U57" t="s">
        <v>135</v>
      </c>
      <c r="V57" s="238">
        <v>5054646</v>
      </c>
    </row>
    <row r="58" spans="1:22" ht="26.25" customHeight="1">
      <c r="S58" s="311" t="s">
        <v>145</v>
      </c>
      <c r="T58" s="116"/>
      <c r="U58" s="311" t="s">
        <v>146</v>
      </c>
      <c r="V58" s="149"/>
    </row>
    <row r="59" spans="1:22" ht="24" customHeight="1">
      <c r="S59" s="311"/>
      <c r="T59" s="161">
        <v>7858</v>
      </c>
      <c r="U59" s="311"/>
      <c r="V59" s="239">
        <v>5054646</v>
      </c>
    </row>
  </sheetData>
  <sheetProtection algorithmName="SHA-512" hashValue="2EVkq6mGvBdEpXc1jS53+huKgdTWTCTl/gegPAu7y+IYnxJahP+P5CqVWgojIhs8f5cxEnjsJbOibDDFiLUy0g==" saltValue="L/4x3l01CYCPxaOrB7Eiug==" spinCount="100000" sheet="1" objects="1" scenarios="1"/>
  <mergeCells count="7">
    <mergeCell ref="U58:U59"/>
    <mergeCell ref="S58:S59"/>
    <mergeCell ref="C5:F5"/>
    <mergeCell ref="G5:J5"/>
    <mergeCell ref="K5:N5"/>
    <mergeCell ref="O5:R5"/>
    <mergeCell ref="S5:T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01C85-364E-4B3D-8F38-CDB816AD657B}">
  <sheetPr codeName="Ark3">
    <tabColor rgb="FF61B0A8"/>
  </sheetPr>
  <dimension ref="A1:K11"/>
  <sheetViews>
    <sheetView topLeftCell="B1" workbookViewId="0">
      <selection activeCell="B9" sqref="B9"/>
    </sheetView>
  </sheetViews>
  <sheetFormatPr defaultRowHeight="14.25"/>
  <cols>
    <col min="1" max="1" width="88.125" bestFit="1" customWidth="1"/>
    <col min="2" max="3" width="88.125" customWidth="1"/>
    <col min="4" max="4" width="59" customWidth="1"/>
    <col min="5" max="5" width="27.75" customWidth="1"/>
    <col min="6" max="6" width="29.5" customWidth="1"/>
    <col min="7" max="7" width="33.875" customWidth="1"/>
    <col min="8" max="8" width="35.625" customWidth="1"/>
    <col min="9" max="9" width="27.75" customWidth="1"/>
    <col min="10" max="10" width="29.5" customWidth="1"/>
  </cols>
  <sheetData>
    <row r="1" spans="1:11" ht="48.75" customHeight="1" thickBot="1">
      <c r="A1" s="170" t="s">
        <v>158</v>
      </c>
      <c r="B1" s="170" t="s">
        <v>189</v>
      </c>
      <c r="C1" s="170" t="s">
        <v>190</v>
      </c>
      <c r="D1" s="170" t="s">
        <v>191</v>
      </c>
      <c r="E1" s="170" t="s">
        <v>192</v>
      </c>
      <c r="F1" s="170" t="s">
        <v>152</v>
      </c>
      <c r="G1" s="170" t="s">
        <v>153</v>
      </c>
      <c r="H1" s="170" t="s">
        <v>154</v>
      </c>
      <c r="I1" s="170" t="s">
        <v>155</v>
      </c>
      <c r="J1" s="170" t="s">
        <v>156</v>
      </c>
      <c r="K1" s="170" t="s">
        <v>157</v>
      </c>
    </row>
    <row r="2" spans="1:11">
      <c r="A2" s="174" t="s">
        <v>159</v>
      </c>
      <c r="B2" s="171">
        <v>1</v>
      </c>
      <c r="C2" s="171">
        <v>1</v>
      </c>
      <c r="D2" s="171">
        <v>1</v>
      </c>
      <c r="E2" s="171">
        <v>1</v>
      </c>
      <c r="F2" s="171">
        <v>0</v>
      </c>
      <c r="G2" s="171">
        <v>0</v>
      </c>
      <c r="H2" s="171">
        <v>0</v>
      </c>
      <c r="I2" s="171">
        <v>0</v>
      </c>
      <c r="J2" s="171">
        <v>0</v>
      </c>
      <c r="K2" s="176">
        <v>0</v>
      </c>
    </row>
    <row r="3" spans="1:11">
      <c r="A3" s="175" t="s">
        <v>160</v>
      </c>
      <c r="B3" s="172">
        <v>1</v>
      </c>
      <c r="C3" s="172">
        <v>1</v>
      </c>
      <c r="D3" s="172">
        <v>1</v>
      </c>
      <c r="E3" s="172">
        <v>1</v>
      </c>
      <c r="F3" s="172">
        <v>1</v>
      </c>
      <c r="G3" s="172">
        <v>1</v>
      </c>
      <c r="H3" s="172">
        <v>1</v>
      </c>
      <c r="I3" s="172">
        <v>1</v>
      </c>
      <c r="J3" s="172">
        <v>1</v>
      </c>
      <c r="K3" s="177">
        <v>1</v>
      </c>
    </row>
    <row r="4" spans="1:11">
      <c r="A4" s="175" t="s">
        <v>161</v>
      </c>
      <c r="B4" s="172">
        <v>0</v>
      </c>
      <c r="C4" s="172">
        <v>0</v>
      </c>
      <c r="D4" s="172">
        <v>0</v>
      </c>
      <c r="E4" s="172">
        <v>0</v>
      </c>
      <c r="F4" s="195">
        <v>1</v>
      </c>
      <c r="G4" s="195">
        <v>1</v>
      </c>
      <c r="H4" s="195">
        <v>1</v>
      </c>
      <c r="I4" s="195">
        <v>1</v>
      </c>
      <c r="J4" s="195">
        <v>1</v>
      </c>
      <c r="K4" s="177">
        <v>0</v>
      </c>
    </row>
    <row r="5" spans="1:11">
      <c r="A5" s="175" t="s">
        <v>162</v>
      </c>
      <c r="B5" s="172">
        <v>0</v>
      </c>
      <c r="C5" s="172">
        <v>0</v>
      </c>
      <c r="D5" s="172">
        <v>0</v>
      </c>
      <c r="E5" s="172">
        <v>0</v>
      </c>
      <c r="F5" s="194">
        <v>1</v>
      </c>
      <c r="G5" s="194">
        <v>1</v>
      </c>
      <c r="H5" s="194">
        <v>1</v>
      </c>
      <c r="I5" s="194">
        <v>1</v>
      </c>
      <c r="J5" s="194">
        <v>1</v>
      </c>
      <c r="K5" s="177">
        <v>1</v>
      </c>
    </row>
    <row r="6" spans="1:11">
      <c r="A6" s="175" t="s">
        <v>163</v>
      </c>
      <c r="B6" s="172">
        <v>0</v>
      </c>
      <c r="C6" s="172">
        <v>0</v>
      </c>
      <c r="D6" s="172">
        <v>0</v>
      </c>
      <c r="E6" s="172">
        <v>0</v>
      </c>
      <c r="F6" s="194">
        <v>1</v>
      </c>
      <c r="G6" s="194">
        <v>1</v>
      </c>
      <c r="H6" s="194">
        <v>1</v>
      </c>
      <c r="I6" s="194">
        <v>1</v>
      </c>
      <c r="J6" s="194">
        <v>0</v>
      </c>
      <c r="K6" s="177">
        <v>0</v>
      </c>
    </row>
    <row r="7" spans="1:11">
      <c r="A7" s="175" t="s">
        <v>164</v>
      </c>
      <c r="B7" s="172">
        <v>0</v>
      </c>
      <c r="C7" s="172">
        <v>0</v>
      </c>
      <c r="D7" s="172">
        <v>0</v>
      </c>
      <c r="E7" s="172">
        <v>0</v>
      </c>
      <c r="F7" s="195">
        <v>1</v>
      </c>
      <c r="G7" s="195">
        <v>1</v>
      </c>
      <c r="H7" s="195">
        <v>1</v>
      </c>
      <c r="I7" s="195">
        <v>1</v>
      </c>
      <c r="J7" s="195">
        <v>1</v>
      </c>
      <c r="K7" s="177">
        <v>0</v>
      </c>
    </row>
    <row r="8" spans="1:11">
      <c r="A8" s="175"/>
      <c r="B8" s="175"/>
      <c r="C8" s="175"/>
      <c r="D8" s="175"/>
      <c r="E8" s="172"/>
      <c r="F8" s="172"/>
      <c r="G8" s="172"/>
      <c r="H8" s="172"/>
      <c r="I8" s="172"/>
      <c r="J8" s="172"/>
      <c r="K8" s="177"/>
    </row>
    <row r="9" spans="1:11">
      <c r="A9" s="178"/>
      <c r="B9" s="178"/>
      <c r="C9" s="178"/>
      <c r="D9" s="178"/>
      <c r="E9" s="179"/>
      <c r="F9" s="179"/>
      <c r="G9" s="179"/>
      <c r="H9" s="179"/>
      <c r="I9" s="179"/>
      <c r="J9" s="179"/>
      <c r="K9" s="180"/>
    </row>
    <row r="10" spans="1:11">
      <c r="A10" s="181"/>
      <c r="B10" s="181"/>
      <c r="C10" s="181"/>
    </row>
    <row r="11" spans="1:11">
      <c r="A11" s="173"/>
      <c r="B11" s="212"/>
      <c r="C11" s="212"/>
    </row>
  </sheetData>
  <sheetProtection algorithmName="SHA-512" hashValue="MUhCoF9rYRb+8FKUMovWwaGr5Nn4zR5q165aTqnPEa/zgoXuFo78ZQSK2Y/U0b17u4jnG2g3MEcDVcjKpyF08w==" saltValue="OHQd4e6VmZOEYsORfIYzxA==" spinCount="100000" sheet="1" objects="1" scenarios="1"/>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ED8A-A34F-41A2-A4C3-E1BC4E85D23F}">
  <sheetPr codeName="Ark6">
    <tabColor rgb="FF61B0A8"/>
  </sheetPr>
  <dimension ref="A1:K11"/>
  <sheetViews>
    <sheetView zoomScale="90" zoomScaleNormal="90" workbookViewId="0">
      <selection activeCell="B44" sqref="B44"/>
    </sheetView>
  </sheetViews>
  <sheetFormatPr defaultRowHeight="14.25"/>
  <cols>
    <col min="1" max="1" width="88.125" bestFit="1" customWidth="1"/>
    <col min="2" max="2" width="59" customWidth="1"/>
    <col min="3" max="3" width="27.75" customWidth="1"/>
    <col min="4" max="4" width="29.5" customWidth="1"/>
    <col min="5" max="5" width="33.875" customWidth="1"/>
    <col min="6" max="6" width="35.625" customWidth="1"/>
    <col min="7" max="7" width="27.75" customWidth="1"/>
    <col min="8" max="8" width="29.5" customWidth="1"/>
  </cols>
  <sheetData>
    <row r="1" spans="1:11" ht="52.5" customHeight="1" thickBot="1">
      <c r="A1" s="170" t="s">
        <v>158</v>
      </c>
      <c r="B1" s="170" t="s">
        <v>189</v>
      </c>
      <c r="C1" s="170" t="s">
        <v>190</v>
      </c>
      <c r="D1" s="170" t="s">
        <v>191</v>
      </c>
      <c r="E1" s="170" t="s">
        <v>192</v>
      </c>
      <c r="F1" s="170" t="s">
        <v>152</v>
      </c>
      <c r="G1" s="170" t="s">
        <v>153</v>
      </c>
      <c r="H1" s="170" t="s">
        <v>154</v>
      </c>
      <c r="I1" s="170" t="s">
        <v>155</v>
      </c>
      <c r="J1" s="170" t="s">
        <v>156</v>
      </c>
      <c r="K1" s="170" t="s">
        <v>157</v>
      </c>
    </row>
    <row r="2" spans="1:11">
      <c r="A2" s="174" t="s">
        <v>167</v>
      </c>
      <c r="B2" s="171">
        <v>1</v>
      </c>
      <c r="C2" s="171">
        <v>1</v>
      </c>
      <c r="D2" s="171">
        <v>1</v>
      </c>
      <c r="E2" s="171">
        <v>1</v>
      </c>
      <c r="F2" s="171">
        <v>1</v>
      </c>
      <c r="G2" s="171">
        <v>1</v>
      </c>
      <c r="H2" s="171">
        <v>1</v>
      </c>
      <c r="I2" s="171">
        <v>1</v>
      </c>
      <c r="J2" s="171">
        <v>1</v>
      </c>
      <c r="K2" s="176">
        <v>1</v>
      </c>
    </row>
    <row r="3" spans="1:11">
      <c r="A3" s="175" t="s">
        <v>168</v>
      </c>
      <c r="B3" s="172">
        <v>1</v>
      </c>
      <c r="C3" s="172">
        <v>1</v>
      </c>
      <c r="D3" s="172">
        <v>1</v>
      </c>
      <c r="E3" s="172">
        <v>1</v>
      </c>
      <c r="F3" s="172">
        <v>0.7</v>
      </c>
      <c r="G3" s="172">
        <v>0.8</v>
      </c>
      <c r="H3" s="172">
        <v>0.6</v>
      </c>
      <c r="I3" s="172">
        <v>0.75</v>
      </c>
      <c r="J3" s="172">
        <v>0.5</v>
      </c>
      <c r="K3" s="177">
        <v>0.65</v>
      </c>
    </row>
    <row r="4" spans="1:11">
      <c r="A4" s="175" t="s">
        <v>169</v>
      </c>
      <c r="B4" s="172">
        <v>1</v>
      </c>
      <c r="C4" s="172">
        <v>1</v>
      </c>
      <c r="D4" s="172">
        <v>1</v>
      </c>
      <c r="E4" s="172">
        <v>1</v>
      </c>
      <c r="F4" s="172">
        <v>0.45</v>
      </c>
      <c r="G4" s="172">
        <v>0.6</v>
      </c>
      <c r="H4" s="172">
        <v>0.35</v>
      </c>
      <c r="I4" s="172">
        <v>0.5</v>
      </c>
      <c r="J4" s="172">
        <v>0.25</v>
      </c>
      <c r="K4" s="177">
        <v>0.4</v>
      </c>
    </row>
    <row r="5" spans="1:11">
      <c r="A5" s="175" t="s">
        <v>170</v>
      </c>
      <c r="B5" s="172">
        <v>1</v>
      </c>
      <c r="C5" s="172">
        <v>1</v>
      </c>
      <c r="D5" s="172">
        <v>1</v>
      </c>
      <c r="E5" s="172">
        <v>1</v>
      </c>
      <c r="F5" s="172">
        <v>0.7</v>
      </c>
      <c r="G5" s="172">
        <v>0.7</v>
      </c>
      <c r="H5" s="172">
        <v>0.6</v>
      </c>
      <c r="I5" s="172">
        <v>0.6</v>
      </c>
      <c r="J5" s="172">
        <v>0.5</v>
      </c>
      <c r="K5" s="177">
        <v>0.5</v>
      </c>
    </row>
    <row r="6" spans="1:11">
      <c r="A6" s="175" t="s">
        <v>171</v>
      </c>
      <c r="B6" s="172">
        <v>0</v>
      </c>
      <c r="C6" s="172">
        <v>0</v>
      </c>
      <c r="D6" s="172">
        <v>0</v>
      </c>
      <c r="E6" s="172">
        <v>0</v>
      </c>
      <c r="F6" s="172">
        <v>0.7</v>
      </c>
      <c r="G6" s="172">
        <v>0.7</v>
      </c>
      <c r="H6" s="172">
        <v>0.6</v>
      </c>
      <c r="I6" s="172">
        <v>0.6</v>
      </c>
      <c r="J6" s="172">
        <v>0.5</v>
      </c>
      <c r="K6" s="177">
        <v>0.5</v>
      </c>
    </row>
    <row r="7" spans="1:11">
      <c r="A7" s="175" t="s">
        <v>172</v>
      </c>
      <c r="B7" s="172">
        <v>0</v>
      </c>
      <c r="C7" s="172">
        <v>0</v>
      </c>
      <c r="D7" s="172">
        <v>0</v>
      </c>
      <c r="E7" s="172">
        <v>0</v>
      </c>
      <c r="F7" s="172">
        <v>0.5</v>
      </c>
      <c r="G7" s="172">
        <v>0.5</v>
      </c>
      <c r="H7" s="172">
        <v>0.5</v>
      </c>
      <c r="I7" s="172">
        <v>0.5</v>
      </c>
      <c r="J7" s="172">
        <v>0.5</v>
      </c>
      <c r="K7" s="177">
        <v>0.5</v>
      </c>
    </row>
    <row r="8" spans="1:11">
      <c r="A8" s="175" t="s">
        <v>161</v>
      </c>
      <c r="B8" s="172">
        <v>0</v>
      </c>
      <c r="C8" s="172">
        <v>0</v>
      </c>
      <c r="D8" s="172">
        <v>0</v>
      </c>
      <c r="E8" s="172">
        <v>0</v>
      </c>
      <c r="F8" s="172">
        <v>0.5</v>
      </c>
      <c r="G8" s="172">
        <v>0.5</v>
      </c>
      <c r="H8" s="172">
        <v>0.5</v>
      </c>
      <c r="I8" s="172">
        <v>0.5</v>
      </c>
      <c r="J8" s="172">
        <v>0</v>
      </c>
      <c r="K8" s="177">
        <v>0</v>
      </c>
    </row>
    <row r="9" spans="1:11">
      <c r="A9" s="178" t="s">
        <v>173</v>
      </c>
      <c r="B9" s="179">
        <v>0</v>
      </c>
      <c r="C9" s="179">
        <v>0</v>
      </c>
      <c r="D9" s="179">
        <v>0</v>
      </c>
      <c r="E9" s="179">
        <v>0</v>
      </c>
      <c r="F9" s="179">
        <v>0.5</v>
      </c>
      <c r="G9" s="179">
        <v>0.5</v>
      </c>
      <c r="H9" s="179">
        <v>0.5</v>
      </c>
      <c r="I9" s="179">
        <v>0.5</v>
      </c>
      <c r="J9" s="179">
        <v>0</v>
      </c>
      <c r="K9" s="180">
        <v>0</v>
      </c>
    </row>
    <row r="10" spans="1:11">
      <c r="A10" s="181"/>
    </row>
    <row r="11" spans="1:11">
      <c r="A11" s="173"/>
    </row>
  </sheetData>
  <sheetProtection algorithmName="SHA-512" hashValue="xe/bHrFdyIv4vzs/zjnYNFATpH/y+fINGRlp8VsW86Sji0pc7XO6nDAasdOqGBUqK4KY+D3RycWnkB5xW9S4+w==" saltValue="G1/P/OOE/5SWCU9tgstREw==" spinCount="100000" sheet="1" objects="1" scenarios="1"/>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0515-E269-47DB-A111-2BAE4872D79C}">
  <sheetPr codeName="Ark7">
    <tabColor rgb="FF61B0A8"/>
  </sheetPr>
  <dimension ref="A1:K11"/>
  <sheetViews>
    <sheetView workbookViewId="0">
      <selection activeCell="D7" sqref="D7"/>
    </sheetView>
  </sheetViews>
  <sheetFormatPr defaultRowHeight="14.25"/>
  <cols>
    <col min="1" max="1" width="88.125" bestFit="1" customWidth="1"/>
    <col min="2" max="2" width="59" customWidth="1"/>
    <col min="3" max="3" width="27.75" customWidth="1"/>
    <col min="4" max="4" width="29.5" customWidth="1"/>
    <col min="5" max="5" width="33.875" customWidth="1"/>
    <col min="6" max="6" width="35.625" customWidth="1"/>
    <col min="7" max="7" width="27.75" customWidth="1"/>
    <col min="8" max="8" width="29.5" customWidth="1"/>
  </cols>
  <sheetData>
    <row r="1" spans="1:11" ht="86.25" thickBot="1">
      <c r="A1" s="170" t="s">
        <v>158</v>
      </c>
      <c r="B1" s="170" t="s">
        <v>189</v>
      </c>
      <c r="C1" s="170" t="s">
        <v>190</v>
      </c>
      <c r="D1" s="170" t="s">
        <v>191</v>
      </c>
      <c r="E1" s="170" t="s">
        <v>192</v>
      </c>
      <c r="F1" s="170" t="s">
        <v>152</v>
      </c>
      <c r="G1" s="170" t="s">
        <v>153</v>
      </c>
      <c r="H1" s="170" t="s">
        <v>154</v>
      </c>
      <c r="I1" s="170" t="s">
        <v>155</v>
      </c>
      <c r="J1" s="170" t="s">
        <v>156</v>
      </c>
      <c r="K1" s="170" t="s">
        <v>157</v>
      </c>
    </row>
    <row r="2" spans="1:11">
      <c r="A2" s="174" t="s">
        <v>174</v>
      </c>
      <c r="B2" s="213">
        <v>0</v>
      </c>
      <c r="C2" s="213">
        <v>0</v>
      </c>
      <c r="D2" s="213">
        <v>0</v>
      </c>
      <c r="E2" s="171">
        <v>0</v>
      </c>
      <c r="F2" s="171">
        <v>0.5</v>
      </c>
      <c r="G2" s="171">
        <v>0.5</v>
      </c>
      <c r="H2" s="171">
        <v>0.5</v>
      </c>
      <c r="I2" s="171">
        <v>0.5</v>
      </c>
      <c r="J2" s="171">
        <v>0</v>
      </c>
      <c r="K2" s="176">
        <v>0</v>
      </c>
    </row>
    <row r="3" spans="1:11">
      <c r="A3" s="175" t="s">
        <v>161</v>
      </c>
      <c r="B3" s="214">
        <v>0</v>
      </c>
      <c r="C3" s="214">
        <v>0</v>
      </c>
      <c r="D3" s="214">
        <v>0</v>
      </c>
      <c r="E3" s="172">
        <v>0</v>
      </c>
      <c r="F3" s="172">
        <v>0.5</v>
      </c>
      <c r="G3" s="172">
        <v>0.5</v>
      </c>
      <c r="H3" s="172">
        <v>0.5</v>
      </c>
      <c r="I3" s="172">
        <v>0.5</v>
      </c>
      <c r="J3" s="172">
        <v>0</v>
      </c>
      <c r="K3" s="177">
        <v>0</v>
      </c>
    </row>
    <row r="4" spans="1:11">
      <c r="A4" s="175" t="s">
        <v>187</v>
      </c>
      <c r="B4" s="214">
        <v>0</v>
      </c>
      <c r="C4" s="214">
        <v>0</v>
      </c>
      <c r="D4" s="214">
        <v>0</v>
      </c>
      <c r="E4" s="172">
        <v>0</v>
      </c>
      <c r="F4" s="172">
        <v>0.5</v>
      </c>
      <c r="G4" s="172">
        <v>0.5</v>
      </c>
      <c r="H4" s="172">
        <v>0.5</v>
      </c>
      <c r="I4" s="172">
        <v>0.5</v>
      </c>
      <c r="J4" s="172">
        <v>0</v>
      </c>
      <c r="K4" s="177">
        <v>0</v>
      </c>
    </row>
    <row r="5" spans="1:11">
      <c r="A5" s="175"/>
      <c r="B5" s="175"/>
      <c r="C5" s="175"/>
      <c r="D5" s="175"/>
      <c r="E5" s="172"/>
      <c r="F5" s="172"/>
      <c r="G5" s="172"/>
      <c r="H5" s="172"/>
      <c r="I5" s="172"/>
      <c r="J5" s="172"/>
      <c r="K5" s="177"/>
    </row>
    <row r="6" spans="1:11">
      <c r="A6" s="175"/>
      <c r="B6" s="175"/>
      <c r="C6" s="175"/>
      <c r="D6" s="175"/>
      <c r="E6" s="172"/>
      <c r="F6" s="172"/>
      <c r="G6" s="172"/>
      <c r="H6" s="172"/>
      <c r="I6" s="172"/>
      <c r="J6" s="172"/>
      <c r="K6" s="177"/>
    </row>
    <row r="7" spans="1:11">
      <c r="A7" s="175"/>
      <c r="B7" s="175"/>
      <c r="C7" s="175"/>
      <c r="D7" s="175"/>
      <c r="E7" s="172"/>
      <c r="F7" s="172"/>
      <c r="G7" s="172"/>
      <c r="H7" s="172"/>
      <c r="I7" s="172"/>
      <c r="J7" s="172"/>
      <c r="K7" s="177"/>
    </row>
    <row r="8" spans="1:11">
      <c r="A8" s="175"/>
      <c r="B8" s="175"/>
      <c r="C8" s="175"/>
      <c r="D8" s="175"/>
      <c r="E8" s="172"/>
      <c r="F8" s="172"/>
      <c r="G8" s="172"/>
      <c r="H8" s="172"/>
      <c r="I8" s="172"/>
      <c r="J8" s="172"/>
      <c r="K8" s="177"/>
    </row>
    <row r="9" spans="1:11">
      <c r="A9" s="178"/>
      <c r="B9" s="178"/>
      <c r="C9" s="178"/>
      <c r="D9" s="178"/>
      <c r="E9" s="179"/>
      <c r="F9" s="179"/>
      <c r="G9" s="179"/>
      <c r="H9" s="179"/>
      <c r="I9" s="179"/>
      <c r="J9" s="179"/>
      <c r="K9" s="180"/>
    </row>
    <row r="10" spans="1:11">
      <c r="A10" s="181"/>
    </row>
    <row r="11" spans="1:11">
      <c r="A11" s="173"/>
    </row>
  </sheetData>
  <sheetProtection algorithmName="SHA-512" hashValue="LTi2eVognSRI1E21CJWWmGVaX7+wv3vmK4ixrBBL3BqrkQLSvgbPNFCLyOFUYGq4ERz/OuLLqyNS9F9OpXkeyw==" saltValue="67AEjVPw9eqTANkyV41hh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2</vt:i4>
      </vt:variant>
    </vt:vector>
  </HeadingPairs>
  <TitlesOfParts>
    <vt:vector size="9" baseType="lpstr">
      <vt:lpstr>Samlet budgetoversigt</vt:lpstr>
      <vt:lpstr>Gantt-diagram</vt:lpstr>
      <vt:lpstr>Eksempel på budget</vt:lpstr>
      <vt:lpstr>Eksempel på Gantt-diagram</vt:lpstr>
      <vt:lpstr>Liste ABER tilskudsprocenter</vt:lpstr>
      <vt:lpstr>Liste GEBER tilskudsprocenter</vt:lpstr>
      <vt:lpstr>Liste FIBER tilskudsprocent</vt:lpstr>
      <vt:lpstr>Statstøtteregler</vt:lpstr>
      <vt:lpstr>'Samlet budgetoversigt'!Udskriftsområde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2015-06-18T19:45:14Z</dcterms:created>
  <dcterms:modified xsi:type="dcterms:W3CDTF">2024-02-14T10:01:24Z</dcterms:modified>
</cp:coreProperties>
</file>